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than\Desktop\Projets_Perso\YouTube_Tutos\Planning d'équipe\Diffusion\Source\"/>
    </mc:Choice>
  </mc:AlternateContent>
  <bookViews>
    <workbookView xWindow="0" yWindow="0" windowWidth="14370" windowHeight="7440" activeTab="1"/>
  </bookViews>
  <sheets>
    <sheet name="Accueil" sheetId="1" r:id="rId1"/>
    <sheet name="Planning_général" sheetId="2" r:id="rId2"/>
    <sheet name="Conditionnement" sheetId="3" r:id="rId3"/>
    <sheet name="Energie" sheetId="5" r:id="rId4"/>
    <sheet name="Abattoir" sheetId="4" r:id="rId5"/>
    <sheet name="Magasin" sheetId="6" r:id="rId6"/>
  </sheets>
  <definedNames>
    <definedName name="Semaines" localSheetId="4">Abattoir!$BD$8:$BD$68</definedName>
    <definedName name="Semaines" localSheetId="3">Energie!$BD$7:$BD$58</definedName>
    <definedName name="Semaines" localSheetId="5">Magasin!$BD$7:$BD$58</definedName>
    <definedName name="Semaines">Conditionnement!$BA$7:$BA$68</definedName>
    <definedName name="Z_54485540_756B_4F55_9139_53D6EA279739_.wvu.Cols" localSheetId="3" hidden="1">Energie!$P:$AM</definedName>
    <definedName name="Z_54485540_756B_4F55_9139_53D6EA279739_.wvu.Cols" localSheetId="5" hidden="1">Magasin!$P:$AM</definedName>
    <definedName name="Z_54485540_756B_4F55_9139_53D6EA279739_.wvu.Cols" localSheetId="1" hidden="1">Planning_général!$NT:$NX</definedName>
    <definedName name="Z_54485540_756B_4F55_9139_53D6EA279739_.wvu.Rows" localSheetId="4" hidden="1">Abattoir!$80:$80</definedName>
    <definedName name="Z_54485540_756B_4F55_9139_53D6EA279739_.wvu.Rows" localSheetId="2" hidden="1">Conditionnement!$91:$91</definedName>
    <definedName name="Z_54485540_756B_4F55_9139_53D6EA279739_.wvu.Rows" localSheetId="3" hidden="1">Energie!$78:$78</definedName>
    <definedName name="Z_54485540_756B_4F55_9139_53D6EA279739_.wvu.Rows" localSheetId="5" hidden="1">Magasin!$78:$78</definedName>
    <definedName name="Z_54485540_756B_4F55_9139_53D6EA279739_.wvu.Rows" localSheetId="1" hidden="1">Planning_général!$4:$6</definedName>
    <definedName name="Z_7C6D0D25_5827_46F5_8AC0_AA27A1AF4EDF_.wvu.Cols" localSheetId="4" hidden="1">Abattoir!$P:$AM</definedName>
    <definedName name="Z_7C6D0D25_5827_46F5_8AC0_AA27A1AF4EDF_.wvu.Cols" localSheetId="2" hidden="1">Conditionnement!$M:$AJ</definedName>
    <definedName name="Z_7C6D0D25_5827_46F5_8AC0_AA27A1AF4EDF_.wvu.Cols" localSheetId="3" hidden="1">Energie!$P:$AM</definedName>
    <definedName name="Z_7C6D0D25_5827_46F5_8AC0_AA27A1AF4EDF_.wvu.Cols" localSheetId="5" hidden="1">Magasin!$P:$AM</definedName>
    <definedName name="Z_7C6D0D25_5827_46F5_8AC0_AA27A1AF4EDF_.wvu.Cols" localSheetId="1" hidden="1">Planning_général!$NT:$NX</definedName>
    <definedName name="Z_7C6D0D25_5827_46F5_8AC0_AA27A1AF4EDF_.wvu.PrintArea" localSheetId="2" hidden="1">Conditionnement!$B$1:$J$36</definedName>
    <definedName name="Z_7C6D0D25_5827_46F5_8AC0_AA27A1AF4EDF_.wvu.Rows" localSheetId="3" hidden="1">Energie!$78:$78</definedName>
    <definedName name="Z_7C6D0D25_5827_46F5_8AC0_AA27A1AF4EDF_.wvu.Rows" localSheetId="5" hidden="1">Magasin!$78:$78</definedName>
    <definedName name="Z_7C6D0D25_5827_46F5_8AC0_AA27A1AF4EDF_.wvu.Rows" localSheetId="1" hidden="1">Planning_général!$5:$6</definedName>
    <definedName name="Z_8B8DDDCA_ED87_44BD_AF41_39F5DF03A87F_.wvu.Cols" localSheetId="4" hidden="1">Abattoir!$O:$AM</definedName>
    <definedName name="Z_8B8DDDCA_ED87_44BD_AF41_39F5DF03A87F_.wvu.Cols" localSheetId="2" hidden="1">Conditionnement!$M:$AJ</definedName>
    <definedName name="Z_8B8DDDCA_ED87_44BD_AF41_39F5DF03A87F_.wvu.Cols" localSheetId="3" hidden="1">Energie!$P:$AM</definedName>
    <definedName name="Z_8B8DDDCA_ED87_44BD_AF41_39F5DF03A87F_.wvu.Cols" localSheetId="5" hidden="1">Magasin!$P:$AM</definedName>
    <definedName name="Z_8B8DDDCA_ED87_44BD_AF41_39F5DF03A87F_.wvu.Cols" localSheetId="1" hidden="1">Planning_général!$NT:$NX</definedName>
    <definedName name="Z_8B8DDDCA_ED87_44BD_AF41_39F5DF03A87F_.wvu.Rows" localSheetId="1" hidden="1">Planning_général!$5:$6</definedName>
    <definedName name="Z_C40A97C5_2357_461D_87DA_466F47D8D674_.wvu.Cols" localSheetId="4" hidden="1">Abattoir!$P:$AM</definedName>
    <definedName name="Z_C40A97C5_2357_461D_87DA_466F47D8D674_.wvu.Cols" localSheetId="2" hidden="1">Conditionnement!$M:$AJ</definedName>
    <definedName name="Z_C40A97C5_2357_461D_87DA_466F47D8D674_.wvu.Cols" localSheetId="3" hidden="1">Energie!$P:$AM</definedName>
    <definedName name="Z_C40A97C5_2357_461D_87DA_466F47D8D674_.wvu.Cols" localSheetId="5" hidden="1">Magasin!$P:$AM</definedName>
    <definedName name="Z_C40A97C5_2357_461D_87DA_466F47D8D674_.wvu.Cols" localSheetId="1" hidden="1">Planning_général!$NT:$NX</definedName>
    <definedName name="Z_C40A97C5_2357_461D_87DA_466F47D8D674_.wvu.PrintArea" localSheetId="2" hidden="1">Conditionnement!$B$2:$J$36</definedName>
    <definedName name="Z_C40A97C5_2357_461D_87DA_466F47D8D674_.wvu.Rows" localSheetId="3" hidden="1">Energie!$78:$78</definedName>
    <definedName name="Z_C40A97C5_2357_461D_87DA_466F47D8D674_.wvu.Rows" localSheetId="5" hidden="1">Magasin!$78:$78</definedName>
    <definedName name="Z_C40A97C5_2357_461D_87DA_466F47D8D674_.wvu.Rows" localSheetId="1" hidden="1">Planning_général!$5:$6</definedName>
    <definedName name="Z_C4D1E1AA_0767_4155_84D1_B7EC4AEE3A81_.wvu.Cols" localSheetId="4" hidden="1">Abattoir!$O:$AM,Abattoir!$BD:$BD</definedName>
    <definedName name="Z_C4D1E1AA_0767_4155_84D1_B7EC4AEE3A81_.wvu.Cols" localSheetId="2" hidden="1">Conditionnement!$M:$AJ</definedName>
    <definedName name="Z_C4D1E1AA_0767_4155_84D1_B7EC4AEE3A81_.wvu.Cols" localSheetId="3" hidden="1">Energie!$P:$AM</definedName>
    <definedName name="Z_C4D1E1AA_0767_4155_84D1_B7EC4AEE3A81_.wvu.Cols" localSheetId="5" hidden="1">Magasin!$O:$AM</definedName>
    <definedName name="Z_C4D1E1AA_0767_4155_84D1_B7EC4AEE3A81_.wvu.Cols" localSheetId="1" hidden="1">Planning_général!$NT:$NX</definedName>
    <definedName name="Z_C4D1E1AA_0767_4155_84D1_B7EC4AEE3A81_.wvu.PrintArea" localSheetId="2" hidden="1">Conditionnement!$A$1:$J$36</definedName>
    <definedName name="Z_C4D1E1AA_0767_4155_84D1_B7EC4AEE3A81_.wvu.Rows" localSheetId="1" hidden="1">Planning_général!$4:$6</definedName>
    <definedName name="Z_E24660A2_A9A5_4194_AFCA_3DC0C806A436_.wvu.Cols" localSheetId="3" hidden="1">Energie!$P:$AM</definedName>
    <definedName name="Z_E24660A2_A9A5_4194_AFCA_3DC0C806A436_.wvu.Cols" localSheetId="5" hidden="1">Magasin!$P:$AM</definedName>
    <definedName name="Z_E24660A2_A9A5_4194_AFCA_3DC0C806A436_.wvu.Cols" localSheetId="1" hidden="1">Planning_général!$NT:$NX</definedName>
    <definedName name="Z_E24660A2_A9A5_4194_AFCA_3DC0C806A436_.wvu.Rows" localSheetId="4" hidden="1">Abattoir!$80:$80</definedName>
    <definedName name="Z_E24660A2_A9A5_4194_AFCA_3DC0C806A436_.wvu.Rows" localSheetId="2" hidden="1">Conditionnement!$91:$91</definedName>
    <definedName name="Z_E24660A2_A9A5_4194_AFCA_3DC0C806A436_.wvu.Rows" localSheetId="3" hidden="1">Energie!$78:$78</definedName>
    <definedName name="Z_E24660A2_A9A5_4194_AFCA_3DC0C806A436_.wvu.Rows" localSheetId="5" hidden="1">Magasin!$78:$78</definedName>
    <definedName name="Z_E24660A2_A9A5_4194_AFCA_3DC0C806A436_.wvu.Rows" localSheetId="1" hidden="1">Planning_général!$5:$6</definedName>
    <definedName name="Z_E6F3DB2E_FA8C_4919_8600_AEC7CECDCAA8_.wvu.Cols" localSheetId="4" hidden="1">Abattoir!$O:$AM</definedName>
    <definedName name="Z_E6F3DB2E_FA8C_4919_8600_AEC7CECDCAA8_.wvu.Cols" localSheetId="2" hidden="1">Conditionnement!$M:$AJ</definedName>
    <definedName name="Z_E6F3DB2E_FA8C_4919_8600_AEC7CECDCAA8_.wvu.Cols" localSheetId="3" hidden="1">Energie!$P:$AM</definedName>
    <definedName name="Z_E6F3DB2E_FA8C_4919_8600_AEC7CECDCAA8_.wvu.Cols" localSheetId="5" hidden="1">Magasin!$P:$AM</definedName>
    <definedName name="Z_E6F3DB2E_FA8C_4919_8600_AEC7CECDCAA8_.wvu.Cols" localSheetId="1" hidden="1">Planning_général!$NT:$NX</definedName>
    <definedName name="Z_E6F3DB2E_FA8C_4919_8600_AEC7CECDCAA8_.wvu.PrintArea" localSheetId="2" hidden="1">Conditionnement!$A$1:$J$36</definedName>
    <definedName name="Z_E6F3DB2E_FA8C_4919_8600_AEC7CECDCAA8_.wvu.Rows" localSheetId="1" hidden="1">Planning_général!$4:$6</definedName>
    <definedName name="Z_F70ED257_6500_45F9_BB39_25762CB995B7_.wvu.Cols" localSheetId="3" hidden="1">Energie!$P:$AM</definedName>
    <definedName name="Z_F70ED257_6500_45F9_BB39_25762CB995B7_.wvu.Cols" localSheetId="5" hidden="1">Magasin!$P:$AM</definedName>
    <definedName name="Z_F70ED257_6500_45F9_BB39_25762CB995B7_.wvu.Cols" localSheetId="1" hidden="1">Planning_général!$NT:$NX</definedName>
    <definedName name="Z_F70ED257_6500_45F9_BB39_25762CB995B7_.wvu.Rows" localSheetId="4" hidden="1">Abattoir!$80:$80</definedName>
    <definedName name="Z_F70ED257_6500_45F9_BB39_25762CB995B7_.wvu.Rows" localSheetId="2" hidden="1">Conditionnement!$91:$91</definedName>
    <definedName name="Z_F70ED257_6500_45F9_BB39_25762CB995B7_.wvu.Rows" localSheetId="3" hidden="1">Energie!$78:$78</definedName>
    <definedName name="Z_F70ED257_6500_45F9_BB39_25762CB995B7_.wvu.Rows" localSheetId="5" hidden="1">Magasin!$78:$78</definedName>
    <definedName name="Z_F70ED257_6500_45F9_BB39_25762CB995B7_.wvu.Rows" localSheetId="1" hidden="1">Planning_général!$4:$6</definedName>
    <definedName name="_xlnm.Print_Area" localSheetId="4">Abattoir!$B$2:$L$32</definedName>
    <definedName name="_xlnm.Print_Area" localSheetId="2">Conditionnement!$B$2:$J$36</definedName>
    <definedName name="_xlnm.Print_Area" localSheetId="3">Energie!$B$2:$M$25</definedName>
    <definedName name="_xlnm.Print_Area" localSheetId="5">Magasin!$B$2:$L$23</definedName>
  </definedNames>
  <calcPr calcId="152511"/>
  <customWorkbookViews>
    <customWorkbookView name="Ethan - Affichage personnalisé" guid="{F70ED257-6500-45F9-BB39-25762CB995B7}" mergeInterval="0" personalView="1" maximized="1" xWindow="-8" yWindow="-8" windowWidth="1382" windowHeight="744" activeSheetId="2"/>
    <customWorkbookView name="Herbert Eyouga Djagokima - Affichage personnalisé" guid="{C4D1E1AA-0767-4155-84D1-B7EC4AEE3A81}" mergeInterval="0" personalView="1" maximized="1" xWindow="-8" yWindow="-8" windowWidth="1456" windowHeight="876" activeSheetId="4"/>
    <customWorkbookView name="Cedric Grillot - Affichage personnalisé" guid="{E24660A2-A9A5-4194-AFCA-3DC0C806A436}" mergeInterval="0" personalView="1" maximized="1" xWindow="-9" yWindow="-9" windowWidth="1938" windowHeight="1050" activeSheetId="2"/>
    <customWorkbookView name="PIERRE JULIEN L EXCELLENT - Affichage personnalisé" guid="{7C6D0D25-5827-46F5-8AC0-AA27A1AF4EDF}" mergeInterval="0" personalView="1" maximized="1" xWindow="-8" yWindow="-8" windowWidth="1296" windowHeight="1000" activeSheetId="6"/>
    <customWorkbookView name="Fabrice Bobey - Affichage personnalisé" guid="{8B8DDDCA-ED87-44BD-AF41-39F5DF03A87F}" mergeInterval="0" personalView="1" maximized="1" xWindow="-8" yWindow="-8" windowWidth="1296" windowHeight="696" activeSheetId="2"/>
    <customWorkbookView name="Florence Terrier - Affichage personnalisé" guid="{E6F3DB2E-FA8C-4919-8600-AEC7CECDCAA8}" mergeInterval="0" personalView="1" maximized="1" xWindow="-8" yWindow="-8" windowWidth="1296" windowHeight="1000" activeSheetId="6"/>
    <customWorkbookView name="Jerome Pont - Affichage personnalisé" guid="{C40A97C5-2357-461D-87DA-466F47D8D674}" mergeInterval="0" personalView="1" maximized="1" xWindow="-8" yWindow="-8" windowWidth="1296" windowHeight="1000" activeSheetId="2"/>
    <customWorkbookView name="Didier Magny - Affichage personnalisé" guid="{54485540-756B-4F55-9139-53D6EA279739}" mergeInterval="0" personalView="1" maximized="1" xWindow="-8" yWindow="-8" windowWidth="1296" windowHeight="1000" activeSheetId="4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3" l="1"/>
  <c r="N5" i="3" s="1"/>
  <c r="V24" i="6" l="1"/>
  <c r="K2" i="4" l="1"/>
  <c r="Q6" i="4" s="1"/>
  <c r="H12" i="2" l="1"/>
  <c r="F12" i="2"/>
  <c r="G5" i="2" l="1"/>
  <c r="H5" i="2" s="1"/>
  <c r="I5" i="2" l="1"/>
  <c r="H6" i="2"/>
  <c r="G6" i="2"/>
  <c r="AG3" i="3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I12" i="2"/>
  <c r="J12" i="2"/>
  <c r="K12" i="2"/>
  <c r="L12" i="2"/>
  <c r="M12" i="2"/>
  <c r="H13" i="2"/>
  <c r="I13" i="2"/>
  <c r="J13" i="2"/>
  <c r="K13" i="2"/>
  <c r="L13" i="2"/>
  <c r="M13" i="2"/>
  <c r="H14" i="2"/>
  <c r="I14" i="2"/>
  <c r="J14" i="2"/>
  <c r="K14" i="2"/>
  <c r="L14" i="2"/>
  <c r="M14" i="2"/>
  <c r="H15" i="2"/>
  <c r="I15" i="2"/>
  <c r="J15" i="2"/>
  <c r="K15" i="2"/>
  <c r="L15" i="2"/>
  <c r="M15" i="2"/>
  <c r="H16" i="2"/>
  <c r="I16" i="2"/>
  <c r="J16" i="2"/>
  <c r="K16" i="2"/>
  <c r="L16" i="2"/>
  <c r="M16" i="2"/>
  <c r="G16" i="2"/>
  <c r="G15" i="2"/>
  <c r="G14" i="2"/>
  <c r="G13" i="2"/>
  <c r="G12" i="2"/>
  <c r="F13" i="2"/>
  <c r="F14" i="2"/>
  <c r="F15" i="2"/>
  <c r="F16" i="2"/>
  <c r="J5" i="2" l="1"/>
  <c r="I6" i="2"/>
  <c r="F9" i="3"/>
  <c r="F15" i="3"/>
  <c r="F29" i="3"/>
  <c r="F27" i="3"/>
  <c r="F25" i="3"/>
  <c r="F18" i="3"/>
  <c r="F12" i="3"/>
  <c r="J6" i="2" l="1"/>
  <c r="K5" i="2"/>
  <c r="AA3" i="6"/>
  <c r="Z3" i="6"/>
  <c r="Y3" i="6"/>
  <c r="X3" i="6"/>
  <c r="L5" i="2" l="1"/>
  <c r="K6" i="2"/>
  <c r="O48" i="3"/>
  <c r="M5" i="2" l="1"/>
  <c r="L6" i="2"/>
  <c r="V23" i="6"/>
  <c r="V20" i="6"/>
  <c r="V21" i="6"/>
  <c r="V22" i="6"/>
  <c r="V19" i="6"/>
  <c r="AD3" i="6"/>
  <c r="AC3" i="6"/>
  <c r="AC16" i="6" s="1"/>
  <c r="AC77" i="6" s="1"/>
  <c r="AB3" i="6"/>
  <c r="AB15" i="6" s="1"/>
  <c r="AB76" i="6" s="1"/>
  <c r="AA15" i="6"/>
  <c r="AA76" i="6" s="1"/>
  <c r="Z16" i="6"/>
  <c r="Z77" i="6" s="1"/>
  <c r="Y15" i="6"/>
  <c r="Y76" i="6" s="1"/>
  <c r="X16" i="6"/>
  <c r="X77" i="6" s="1"/>
  <c r="W3" i="6"/>
  <c r="W10" i="6" s="1"/>
  <c r="W71" i="6" s="1"/>
  <c r="AK16" i="6"/>
  <c r="AK77" i="6" s="1"/>
  <c r="AK15" i="6"/>
  <c r="AK76" i="6" s="1"/>
  <c r="AK14" i="6"/>
  <c r="AK75" i="6" s="1"/>
  <c r="AK13" i="6"/>
  <c r="AK74" i="6" s="1"/>
  <c r="AK12" i="6"/>
  <c r="AK73" i="6" s="1"/>
  <c r="AK11" i="6"/>
  <c r="AK72" i="6" s="1"/>
  <c r="AK10" i="6"/>
  <c r="AK71" i="6" s="1"/>
  <c r="AK9" i="6"/>
  <c r="L2" i="6"/>
  <c r="AD10" i="6" l="1"/>
  <c r="AD71" i="6" s="1"/>
  <c r="AD16" i="6"/>
  <c r="AD77" i="6" s="1"/>
  <c r="N5" i="2"/>
  <c r="M6" i="2"/>
  <c r="X11" i="6"/>
  <c r="X72" i="6" s="1"/>
  <c r="Z13" i="6"/>
  <c r="Z74" i="6" s="1"/>
  <c r="AB14" i="6"/>
  <c r="AB75" i="6" s="1"/>
  <c r="AD14" i="6"/>
  <c r="AD75" i="6" s="1"/>
  <c r="X15" i="6"/>
  <c r="X76" i="6" s="1"/>
  <c r="AB10" i="6"/>
  <c r="AB71" i="6" s="1"/>
  <c r="X13" i="6"/>
  <c r="X74" i="6" s="1"/>
  <c r="Z11" i="6"/>
  <c r="Z72" i="6" s="1"/>
  <c r="Z15" i="6"/>
  <c r="Z76" i="6" s="1"/>
  <c r="AB12" i="6"/>
  <c r="AB73" i="6" s="1"/>
  <c r="AB16" i="6"/>
  <c r="AB77" i="6" s="1"/>
  <c r="AD12" i="6"/>
  <c r="AD73" i="6" s="1"/>
  <c r="Q5" i="6"/>
  <c r="R5" i="6" s="1"/>
  <c r="Q6" i="6" s="1"/>
  <c r="W11" i="6"/>
  <c r="W72" i="6" s="1"/>
  <c r="W13" i="6"/>
  <c r="W74" i="6" s="1"/>
  <c r="W15" i="6"/>
  <c r="W76" i="6" s="1"/>
  <c r="Y10" i="6"/>
  <c r="Y71" i="6" s="1"/>
  <c r="Y12" i="6"/>
  <c r="Y73" i="6" s="1"/>
  <c r="Y14" i="6"/>
  <c r="Y75" i="6" s="1"/>
  <c r="Y16" i="6"/>
  <c r="Y77" i="6" s="1"/>
  <c r="AA10" i="6"/>
  <c r="AA71" i="6" s="1"/>
  <c r="AA12" i="6"/>
  <c r="AA73" i="6" s="1"/>
  <c r="AA14" i="6"/>
  <c r="AA75" i="6" s="1"/>
  <c r="AC11" i="6"/>
  <c r="AC72" i="6" s="1"/>
  <c r="AC13" i="6"/>
  <c r="AC74" i="6" s="1"/>
  <c r="AC15" i="6"/>
  <c r="AC76" i="6" s="1"/>
  <c r="AA16" i="6"/>
  <c r="AA77" i="6" s="1"/>
  <c r="W12" i="6"/>
  <c r="W73" i="6" s="1"/>
  <c r="W14" i="6"/>
  <c r="W75" i="6" s="1"/>
  <c r="W16" i="6"/>
  <c r="W77" i="6" s="1"/>
  <c r="X10" i="6"/>
  <c r="X71" i="6" s="1"/>
  <c r="X12" i="6"/>
  <c r="X73" i="6" s="1"/>
  <c r="X14" i="6"/>
  <c r="X75" i="6" s="1"/>
  <c r="Y11" i="6"/>
  <c r="Y72" i="6" s="1"/>
  <c r="Y13" i="6"/>
  <c r="Y74" i="6" s="1"/>
  <c r="Z10" i="6"/>
  <c r="Z71" i="6" s="1"/>
  <c r="Z12" i="6"/>
  <c r="Z73" i="6" s="1"/>
  <c r="Z14" i="6"/>
  <c r="Z75" i="6" s="1"/>
  <c r="AA11" i="6"/>
  <c r="AA72" i="6" s="1"/>
  <c r="AA13" i="6"/>
  <c r="AA74" i="6" s="1"/>
  <c r="AB11" i="6"/>
  <c r="AB72" i="6" s="1"/>
  <c r="AB13" i="6"/>
  <c r="AB74" i="6" s="1"/>
  <c r="AC10" i="6"/>
  <c r="AC71" i="6" s="1"/>
  <c r="AC12" i="6"/>
  <c r="AC73" i="6" s="1"/>
  <c r="AC14" i="6"/>
  <c r="AC75" i="6" s="1"/>
  <c r="AD11" i="6"/>
  <c r="AD72" i="6" s="1"/>
  <c r="AD13" i="6"/>
  <c r="AD74" i="6" s="1"/>
  <c r="AD15" i="6"/>
  <c r="AD76" i="6" s="1"/>
  <c r="AK26" i="6"/>
  <c r="AK78" i="6"/>
  <c r="AK20" i="6"/>
  <c r="AK22" i="6"/>
  <c r="AK24" i="6"/>
  <c r="AK19" i="6"/>
  <c r="AK21" i="6"/>
  <c r="AK23" i="6"/>
  <c r="AK25" i="6"/>
  <c r="AB3" i="5"/>
  <c r="AB16" i="5" s="1"/>
  <c r="AB77" i="5" s="1"/>
  <c r="AA3" i="5"/>
  <c r="AA15" i="5" s="1"/>
  <c r="AA76" i="5" s="1"/>
  <c r="Z3" i="5"/>
  <c r="Z16" i="5" s="1"/>
  <c r="Z77" i="5" s="1"/>
  <c r="Y3" i="5"/>
  <c r="Y15" i="5" s="1"/>
  <c r="Y76" i="5" s="1"/>
  <c r="X3" i="5"/>
  <c r="X16" i="5" s="1"/>
  <c r="X77" i="5" s="1"/>
  <c r="W3" i="5"/>
  <c r="AK10" i="5"/>
  <c r="AK71" i="5" s="1"/>
  <c r="AK12" i="5"/>
  <c r="AK73" i="5" s="1"/>
  <c r="AK14" i="5"/>
  <c r="AK75" i="5" s="1"/>
  <c r="AK16" i="5"/>
  <c r="AK77" i="5" s="1"/>
  <c r="V19" i="5"/>
  <c r="V20" i="5"/>
  <c r="N6" i="2" l="1"/>
  <c r="O5" i="2"/>
  <c r="X78" i="6"/>
  <c r="AB78" i="6"/>
  <c r="AD78" i="6"/>
  <c r="Z78" i="6"/>
  <c r="AD20" i="6"/>
  <c r="W21" i="6"/>
  <c r="AC19" i="6"/>
  <c r="Z19" i="6"/>
  <c r="AD24" i="6"/>
  <c r="AC25" i="6"/>
  <c r="AD23" i="6"/>
  <c r="AD21" i="6"/>
  <c r="Q7" i="6"/>
  <c r="P12" i="6" s="1"/>
  <c r="Q12" i="6" s="1"/>
  <c r="P11" i="6"/>
  <c r="S11" i="6" s="1"/>
  <c r="W15" i="5"/>
  <c r="W76" i="5" s="1"/>
  <c r="W11" i="5"/>
  <c r="W72" i="5" s="1"/>
  <c r="AK27" i="6"/>
  <c r="AK30" i="6" s="1"/>
  <c r="AD22" i="6"/>
  <c r="AC21" i="6"/>
  <c r="AA23" i="6"/>
  <c r="AA21" i="6"/>
  <c r="Z24" i="6"/>
  <c r="Z22" i="6"/>
  <c r="Z20" i="6"/>
  <c r="Z25" i="6"/>
  <c r="Y21" i="6"/>
  <c r="Y25" i="6"/>
  <c r="Y19" i="6"/>
  <c r="W23" i="6"/>
  <c r="AB24" i="6"/>
  <c r="X24" i="6"/>
  <c r="AB22" i="6"/>
  <c r="X22" i="6"/>
  <c r="AB20" i="6"/>
  <c r="X20" i="6"/>
  <c r="AD25" i="6"/>
  <c r="W25" i="6"/>
  <c r="AA25" i="6"/>
  <c r="Z23" i="6"/>
  <c r="Y23" i="6"/>
  <c r="AC23" i="6"/>
  <c r="Z21" i="6"/>
  <c r="AD19" i="6"/>
  <c r="W19" i="6"/>
  <c r="AA19" i="6"/>
  <c r="AD26" i="6"/>
  <c r="AB25" i="6"/>
  <c r="AB23" i="6"/>
  <c r="AB21" i="6"/>
  <c r="AB19" i="6"/>
  <c r="AA78" i="6"/>
  <c r="AA26" i="6"/>
  <c r="AA24" i="6"/>
  <c r="AA22" i="6"/>
  <c r="AA20" i="6"/>
  <c r="W78" i="6"/>
  <c r="W26" i="6"/>
  <c r="W24" i="6"/>
  <c r="W22" i="6"/>
  <c r="W20" i="6"/>
  <c r="X26" i="6"/>
  <c r="Z26" i="6"/>
  <c r="X25" i="6"/>
  <c r="X23" i="6"/>
  <c r="X21" i="6"/>
  <c r="X19" i="6"/>
  <c r="AC78" i="6"/>
  <c r="AC26" i="6"/>
  <c r="AC24" i="6"/>
  <c r="AC22" i="6"/>
  <c r="AC20" i="6"/>
  <c r="Y78" i="6"/>
  <c r="Y26" i="6"/>
  <c r="Y24" i="6"/>
  <c r="Y22" i="6"/>
  <c r="Y20" i="6"/>
  <c r="AB26" i="6"/>
  <c r="W12" i="5"/>
  <c r="W73" i="5" s="1"/>
  <c r="W16" i="5"/>
  <c r="W77" i="5" s="1"/>
  <c r="Y12" i="5"/>
  <c r="Y73" i="5" s="1"/>
  <c r="Y16" i="5"/>
  <c r="Y77" i="5" s="1"/>
  <c r="AA14" i="5"/>
  <c r="AA75" i="5" s="1"/>
  <c r="W14" i="5"/>
  <c r="W75" i="5" s="1"/>
  <c r="Y10" i="5"/>
  <c r="Y71" i="5" s="1"/>
  <c r="Y14" i="5"/>
  <c r="Y75" i="5" s="1"/>
  <c r="AA10" i="5"/>
  <c r="AA71" i="5" s="1"/>
  <c r="AA12" i="5"/>
  <c r="AA73" i="5" s="1"/>
  <c r="AA16" i="5"/>
  <c r="AA77" i="5" s="1"/>
  <c r="X11" i="5"/>
  <c r="X72" i="5" s="1"/>
  <c r="X13" i="5"/>
  <c r="X74" i="5" s="1"/>
  <c r="X15" i="5"/>
  <c r="X76" i="5" s="1"/>
  <c r="Z11" i="5"/>
  <c r="Z72" i="5" s="1"/>
  <c r="Z13" i="5"/>
  <c r="Z74" i="5" s="1"/>
  <c r="Z15" i="5"/>
  <c r="Z76" i="5" s="1"/>
  <c r="AB11" i="5"/>
  <c r="AB72" i="5" s="1"/>
  <c r="AB13" i="5"/>
  <c r="AB74" i="5" s="1"/>
  <c r="AB15" i="5"/>
  <c r="AB76" i="5" s="1"/>
  <c r="W10" i="5"/>
  <c r="W71" i="5" s="1"/>
  <c r="W13" i="5"/>
  <c r="W74" i="5" s="1"/>
  <c r="X10" i="5"/>
  <c r="X71" i="5" s="1"/>
  <c r="X12" i="5"/>
  <c r="X73" i="5" s="1"/>
  <c r="X14" i="5"/>
  <c r="X75" i="5" s="1"/>
  <c r="Y11" i="5"/>
  <c r="Y72" i="5" s="1"/>
  <c r="Y13" i="5"/>
  <c r="Y74" i="5" s="1"/>
  <c r="Z10" i="5"/>
  <c r="Z71" i="5" s="1"/>
  <c r="Z12" i="5"/>
  <c r="Z73" i="5" s="1"/>
  <c r="Z14" i="5"/>
  <c r="Z75" i="5" s="1"/>
  <c r="AA11" i="5"/>
  <c r="AA72" i="5" s="1"/>
  <c r="AA13" i="5"/>
  <c r="AA74" i="5" s="1"/>
  <c r="AB10" i="5"/>
  <c r="AB71" i="5" s="1"/>
  <c r="AB12" i="5"/>
  <c r="AB73" i="5" s="1"/>
  <c r="AB14" i="5"/>
  <c r="AB75" i="5" s="1"/>
  <c r="AK9" i="5"/>
  <c r="AK11" i="5"/>
  <c r="AK72" i="5" s="1"/>
  <c r="AK13" i="5"/>
  <c r="AK74" i="5" s="1"/>
  <c r="AK15" i="5"/>
  <c r="AK76" i="5" s="1"/>
  <c r="Z27" i="6" l="1"/>
  <c r="Z30" i="6" s="1"/>
  <c r="P5" i="2"/>
  <c r="O6" i="2"/>
  <c r="S12" i="6"/>
  <c r="R12" i="6"/>
  <c r="AC27" i="6"/>
  <c r="AC30" i="6" s="1"/>
  <c r="AD27" i="6"/>
  <c r="AD30" i="6" s="1"/>
  <c r="Q11" i="6"/>
  <c r="R11" i="6"/>
  <c r="AK26" i="5"/>
  <c r="AB27" i="6"/>
  <c r="AB30" i="6" s="1"/>
  <c r="AA27" i="6"/>
  <c r="AA30" i="6" s="1"/>
  <c r="Y27" i="6"/>
  <c r="Y30" i="6" s="1"/>
  <c r="X27" i="6"/>
  <c r="X30" i="6" s="1"/>
  <c r="W27" i="6"/>
  <c r="W30" i="6" s="1"/>
  <c r="W45" i="6" s="1"/>
  <c r="W19" i="5"/>
  <c r="AK19" i="5"/>
  <c r="AK20" i="5"/>
  <c r="Q5" i="2" l="1"/>
  <c r="P6" i="2"/>
  <c r="W55" i="6"/>
  <c r="X55" i="6" s="1"/>
  <c r="Y55" i="6" s="1"/>
  <c r="B2" i="6"/>
  <c r="W60" i="6"/>
  <c r="X60" i="6" s="1"/>
  <c r="W31" i="6"/>
  <c r="W65" i="6"/>
  <c r="X65" i="6" s="1"/>
  <c r="Y65" i="6" s="1"/>
  <c r="W40" i="6"/>
  <c r="X40" i="6" s="1"/>
  <c r="W35" i="6"/>
  <c r="X35" i="6" s="1"/>
  <c r="Y35" i="6" s="1"/>
  <c r="Z35" i="6" s="1"/>
  <c r="W50" i="6"/>
  <c r="X50" i="6" s="1"/>
  <c r="X45" i="6"/>
  <c r="Y45" i="6" s="1"/>
  <c r="V25" i="5"/>
  <c r="V24" i="5"/>
  <c r="V23" i="5"/>
  <c r="V22" i="5"/>
  <c r="V21" i="5"/>
  <c r="M2" i="5"/>
  <c r="Q5" i="5" s="1"/>
  <c r="R5" i="5" s="1"/>
  <c r="Q6" i="5" s="1"/>
  <c r="Q7" i="5" s="1"/>
  <c r="R6" i="4"/>
  <c r="R5" i="2" l="1"/>
  <c r="Q6" i="2"/>
  <c r="Q7" i="4"/>
  <c r="Q8" i="4" s="1"/>
  <c r="Z45" i="6"/>
  <c r="Y40" i="6"/>
  <c r="Z40" i="6" s="1"/>
  <c r="AA40" i="6" s="1"/>
  <c r="AB40" i="6" s="1"/>
  <c r="AC40" i="6" s="1"/>
  <c r="X31" i="6"/>
  <c r="Y31" i="6" s="1"/>
  <c r="Y60" i="6"/>
  <c r="Z60" i="6" s="1"/>
  <c r="X61" i="6"/>
  <c r="X36" i="6"/>
  <c r="Y36" i="6" s="1"/>
  <c r="X66" i="6"/>
  <c r="Y66" i="6" s="1"/>
  <c r="Y67" i="6" s="1"/>
  <c r="X46" i="6"/>
  <c r="Y46" i="6" s="1"/>
  <c r="AA35" i="6"/>
  <c r="AB35" i="6" s="1"/>
  <c r="X41" i="6"/>
  <c r="Z65" i="6"/>
  <c r="AA65" i="6" s="1"/>
  <c r="AB65" i="6" s="1"/>
  <c r="X56" i="6"/>
  <c r="Y56" i="6" s="1"/>
  <c r="Y50" i="6"/>
  <c r="Z50" i="6" s="1"/>
  <c r="X51" i="6"/>
  <c r="AK21" i="5"/>
  <c r="AK23" i="5"/>
  <c r="AK25" i="5"/>
  <c r="AK22" i="5"/>
  <c r="AK24" i="5"/>
  <c r="P12" i="5"/>
  <c r="P11" i="5"/>
  <c r="AI4" i="4"/>
  <c r="R6" i="2" l="1"/>
  <c r="S5" i="2"/>
  <c r="AI17" i="4"/>
  <c r="AI79" i="4" s="1"/>
  <c r="AI15" i="4"/>
  <c r="AI77" i="4" s="1"/>
  <c r="AI13" i="4"/>
  <c r="AI75" i="4" s="1"/>
  <c r="AI11" i="4"/>
  <c r="AI73" i="4" s="1"/>
  <c r="AI16" i="4"/>
  <c r="AI78" i="4" s="1"/>
  <c r="AI14" i="4"/>
  <c r="AI76" i="4" s="1"/>
  <c r="AI12" i="4"/>
  <c r="AI74" i="4" s="1"/>
  <c r="Z46" i="6"/>
  <c r="Y41" i="6"/>
  <c r="Y42" i="6" s="1"/>
  <c r="X32" i="6"/>
  <c r="Y32" i="6" s="1"/>
  <c r="Y33" i="6" s="1"/>
  <c r="Z31" i="6"/>
  <c r="AA31" i="6" s="1"/>
  <c r="AB31" i="6" s="1"/>
  <c r="AC31" i="6" s="1"/>
  <c r="Y61" i="6"/>
  <c r="Y62" i="6" s="1"/>
  <c r="Z55" i="6"/>
  <c r="AA55" i="6" s="1"/>
  <c r="AA45" i="6"/>
  <c r="AA60" i="6"/>
  <c r="AB60" i="6" s="1"/>
  <c r="AC35" i="6"/>
  <c r="AD35" i="6" s="1"/>
  <c r="Z66" i="6"/>
  <c r="AA66" i="6" s="1"/>
  <c r="AB66" i="6" s="1"/>
  <c r="Y51" i="6"/>
  <c r="AD40" i="6"/>
  <c r="Y57" i="6"/>
  <c r="Z36" i="6"/>
  <c r="Y37" i="6"/>
  <c r="Y47" i="6"/>
  <c r="AK27" i="5"/>
  <c r="AK30" i="5" s="1"/>
  <c r="Z20" i="5"/>
  <c r="Z19" i="5"/>
  <c r="Y24" i="5"/>
  <c r="Y20" i="5"/>
  <c r="Y19" i="5"/>
  <c r="AA19" i="5"/>
  <c r="AB20" i="5"/>
  <c r="AB19" i="5"/>
  <c r="X20" i="5"/>
  <c r="X19" i="5"/>
  <c r="W20" i="5"/>
  <c r="AA20" i="5"/>
  <c r="Z23" i="5"/>
  <c r="AA25" i="5"/>
  <c r="Y21" i="5"/>
  <c r="Y25" i="5"/>
  <c r="Z26" i="5"/>
  <c r="Z22" i="5"/>
  <c r="W25" i="5"/>
  <c r="AB26" i="5"/>
  <c r="X26" i="5"/>
  <c r="AB23" i="5"/>
  <c r="X23" i="5"/>
  <c r="AB22" i="5"/>
  <c r="X22" i="5"/>
  <c r="AB24" i="5"/>
  <c r="W21" i="5"/>
  <c r="AA21" i="5"/>
  <c r="W24" i="5"/>
  <c r="AA24" i="5"/>
  <c r="Z21" i="5"/>
  <c r="AA22" i="5"/>
  <c r="AA26" i="5"/>
  <c r="W23" i="5"/>
  <c r="S11" i="5"/>
  <c r="Q11" i="5"/>
  <c r="R11" i="5"/>
  <c r="AB25" i="5"/>
  <c r="AB21" i="5"/>
  <c r="X25" i="5"/>
  <c r="X21" i="5"/>
  <c r="Z25" i="5"/>
  <c r="X24" i="5"/>
  <c r="Z24" i="5"/>
  <c r="Y26" i="5"/>
  <c r="Y23" i="5"/>
  <c r="Y22" i="5"/>
  <c r="AA23" i="5"/>
  <c r="W22" i="5"/>
  <c r="W26" i="5"/>
  <c r="R12" i="5"/>
  <c r="S12" i="5"/>
  <c r="Q12" i="5"/>
  <c r="AJ4" i="4"/>
  <c r="AH4" i="4"/>
  <c r="AG4" i="4"/>
  <c r="AF4" i="4"/>
  <c r="AE4" i="4"/>
  <c r="AD4" i="4"/>
  <c r="AC4" i="4"/>
  <c r="AB4" i="4"/>
  <c r="AA4" i="4"/>
  <c r="Z4" i="4"/>
  <c r="Y4" i="4"/>
  <c r="X4" i="4"/>
  <c r="X17" i="4" s="1"/>
  <c r="X79" i="4" s="1"/>
  <c r="W4" i="4"/>
  <c r="V28" i="4"/>
  <c r="V27" i="4"/>
  <c r="V26" i="4"/>
  <c r="V25" i="4"/>
  <c r="V24" i="4"/>
  <c r="V23" i="4"/>
  <c r="V22" i="4"/>
  <c r="V21" i="4"/>
  <c r="T5" i="2" l="1"/>
  <c r="S6" i="2"/>
  <c r="Y52" i="6"/>
  <c r="Z51" i="6"/>
  <c r="AI27" i="4"/>
  <c r="AI26" i="4"/>
  <c r="AI28" i="4"/>
  <c r="AI31" i="4"/>
  <c r="Z32" i="6"/>
  <c r="Z33" i="6" s="1"/>
  <c r="AI29" i="4"/>
  <c r="X16" i="4"/>
  <c r="X78" i="4" s="1"/>
  <c r="X14" i="4"/>
  <c r="X76" i="4" s="1"/>
  <c r="X12" i="4"/>
  <c r="X74" i="4" s="1"/>
  <c r="X15" i="4"/>
  <c r="X77" i="4" s="1"/>
  <c r="X13" i="4"/>
  <c r="X75" i="4" s="1"/>
  <c r="X11" i="4"/>
  <c r="X73" i="4" s="1"/>
  <c r="Z16" i="4"/>
  <c r="Z78" i="4" s="1"/>
  <c r="Z14" i="4"/>
  <c r="Z76" i="4" s="1"/>
  <c r="Z12" i="4"/>
  <c r="Z74" i="4" s="1"/>
  <c r="Z17" i="4"/>
  <c r="Z79" i="4" s="1"/>
  <c r="Z15" i="4"/>
  <c r="Z77" i="4" s="1"/>
  <c r="Z13" i="4"/>
  <c r="Z75" i="4" s="1"/>
  <c r="Z11" i="4"/>
  <c r="Z73" i="4" s="1"/>
  <c r="AB16" i="4"/>
  <c r="AB78" i="4" s="1"/>
  <c r="AB14" i="4"/>
  <c r="AB76" i="4" s="1"/>
  <c r="AB12" i="4"/>
  <c r="AB74" i="4" s="1"/>
  <c r="AB17" i="4"/>
  <c r="AB79" i="4" s="1"/>
  <c r="AB15" i="4"/>
  <c r="AB77" i="4" s="1"/>
  <c r="AB13" i="4"/>
  <c r="AB75" i="4" s="1"/>
  <c r="AB11" i="4"/>
  <c r="AB73" i="4" s="1"/>
  <c r="AD16" i="4"/>
  <c r="AD78" i="4" s="1"/>
  <c r="AD14" i="4"/>
  <c r="AD76" i="4" s="1"/>
  <c r="AD12" i="4"/>
  <c r="AD74" i="4" s="1"/>
  <c r="AD17" i="4"/>
  <c r="AD79" i="4" s="1"/>
  <c r="AD15" i="4"/>
  <c r="AD77" i="4" s="1"/>
  <c r="AD13" i="4"/>
  <c r="AD75" i="4" s="1"/>
  <c r="AD11" i="4"/>
  <c r="AD73" i="4" s="1"/>
  <c r="AF16" i="4"/>
  <c r="AF78" i="4" s="1"/>
  <c r="AF14" i="4"/>
  <c r="AF76" i="4" s="1"/>
  <c r="AF12" i="4"/>
  <c r="AF74" i="4" s="1"/>
  <c r="AF17" i="4"/>
  <c r="AF79" i="4" s="1"/>
  <c r="AF15" i="4"/>
  <c r="AF77" i="4" s="1"/>
  <c r="AF13" i="4"/>
  <c r="AF75" i="4" s="1"/>
  <c r="AF11" i="4"/>
  <c r="AF73" i="4" s="1"/>
  <c r="AH16" i="4"/>
  <c r="AH78" i="4" s="1"/>
  <c r="AH14" i="4"/>
  <c r="AH76" i="4" s="1"/>
  <c r="AH12" i="4"/>
  <c r="AH74" i="4" s="1"/>
  <c r="AH17" i="4"/>
  <c r="AH79" i="4" s="1"/>
  <c r="AH15" i="4"/>
  <c r="AH77" i="4" s="1"/>
  <c r="AH13" i="4"/>
  <c r="AH75" i="4" s="1"/>
  <c r="AH11" i="4"/>
  <c r="AH73" i="4" s="1"/>
  <c r="W17" i="4"/>
  <c r="W79" i="4" s="1"/>
  <c r="W15" i="4"/>
  <c r="W77" i="4" s="1"/>
  <c r="W13" i="4"/>
  <c r="W75" i="4" s="1"/>
  <c r="W11" i="4"/>
  <c r="W73" i="4" s="1"/>
  <c r="W16" i="4"/>
  <c r="W78" i="4" s="1"/>
  <c r="W14" i="4"/>
  <c r="W76" i="4" s="1"/>
  <c r="W12" i="4"/>
  <c r="W74" i="4" s="1"/>
  <c r="Y17" i="4"/>
  <c r="Y79" i="4" s="1"/>
  <c r="Y15" i="4"/>
  <c r="Y77" i="4" s="1"/>
  <c r="Y13" i="4"/>
  <c r="Y75" i="4" s="1"/>
  <c r="Y11" i="4"/>
  <c r="Y73" i="4" s="1"/>
  <c r="Y16" i="4"/>
  <c r="Y78" i="4" s="1"/>
  <c r="Y14" i="4"/>
  <c r="Y76" i="4" s="1"/>
  <c r="Y12" i="4"/>
  <c r="Y74" i="4" s="1"/>
  <c r="AA17" i="4"/>
  <c r="AA79" i="4" s="1"/>
  <c r="AA15" i="4"/>
  <c r="AA77" i="4" s="1"/>
  <c r="AA13" i="4"/>
  <c r="AA75" i="4" s="1"/>
  <c r="AA11" i="4"/>
  <c r="AA73" i="4" s="1"/>
  <c r="AA16" i="4"/>
  <c r="AA78" i="4" s="1"/>
  <c r="AA14" i="4"/>
  <c r="AA76" i="4" s="1"/>
  <c r="AA12" i="4"/>
  <c r="AA74" i="4" s="1"/>
  <c r="AC17" i="4"/>
  <c r="AC79" i="4" s="1"/>
  <c r="AC15" i="4"/>
  <c r="AC77" i="4" s="1"/>
  <c r="AC13" i="4"/>
  <c r="AC75" i="4" s="1"/>
  <c r="AC11" i="4"/>
  <c r="AC73" i="4" s="1"/>
  <c r="AC16" i="4"/>
  <c r="AC78" i="4" s="1"/>
  <c r="AC14" i="4"/>
  <c r="AC76" i="4" s="1"/>
  <c r="AC12" i="4"/>
  <c r="AC74" i="4" s="1"/>
  <c r="AE17" i="4"/>
  <c r="AE79" i="4" s="1"/>
  <c r="AE15" i="4"/>
  <c r="AE77" i="4" s="1"/>
  <c r="AE13" i="4"/>
  <c r="AE75" i="4" s="1"/>
  <c r="AE11" i="4"/>
  <c r="AE73" i="4" s="1"/>
  <c r="AE16" i="4"/>
  <c r="AE78" i="4" s="1"/>
  <c r="AE14" i="4"/>
  <c r="AE76" i="4" s="1"/>
  <c r="AE12" i="4"/>
  <c r="AE74" i="4" s="1"/>
  <c r="AG17" i="4"/>
  <c r="AG79" i="4" s="1"/>
  <c r="AG15" i="4"/>
  <c r="AG77" i="4" s="1"/>
  <c r="AG13" i="4"/>
  <c r="AG75" i="4" s="1"/>
  <c r="AG11" i="4"/>
  <c r="AG73" i="4" s="1"/>
  <c r="AG16" i="4"/>
  <c r="AG78" i="4" s="1"/>
  <c r="AG14" i="4"/>
  <c r="AG76" i="4" s="1"/>
  <c r="AG12" i="4"/>
  <c r="AG74" i="4" s="1"/>
  <c r="AI30" i="4"/>
  <c r="AJ16" i="4"/>
  <c r="AJ78" i="4" s="1"/>
  <c r="AJ12" i="4"/>
  <c r="AJ74" i="4" s="1"/>
  <c r="AJ15" i="4"/>
  <c r="AJ77" i="4" s="1"/>
  <c r="AJ11" i="4"/>
  <c r="AJ73" i="4" s="1"/>
  <c r="AJ14" i="4"/>
  <c r="AJ76" i="4" s="1"/>
  <c r="AJ17" i="4"/>
  <c r="AJ79" i="4" s="1"/>
  <c r="AJ13" i="4"/>
  <c r="AJ75" i="4" s="1"/>
  <c r="Z41" i="6"/>
  <c r="AA41" i="6" s="1"/>
  <c r="Z61" i="6"/>
  <c r="Z62" i="6" s="1"/>
  <c r="AB45" i="6"/>
  <c r="AC45" i="6" s="1"/>
  <c r="AA46" i="6"/>
  <c r="Z56" i="6"/>
  <c r="Z57" i="6" s="1"/>
  <c r="AB55" i="6"/>
  <c r="AD31" i="6"/>
  <c r="Z67" i="6"/>
  <c r="AA67" i="6" s="1"/>
  <c r="AB67" i="6" s="1"/>
  <c r="AA50" i="6"/>
  <c r="Z47" i="6"/>
  <c r="Z37" i="6"/>
  <c r="AA36" i="6"/>
  <c r="W27" i="5"/>
  <c r="W30" i="5" s="1"/>
  <c r="X27" i="5"/>
  <c r="X30" i="5" s="1"/>
  <c r="AB27" i="5"/>
  <c r="AB30" i="5" s="1"/>
  <c r="Z27" i="5"/>
  <c r="Z30" i="5" s="1"/>
  <c r="AA27" i="5"/>
  <c r="AA30" i="5" s="1"/>
  <c r="Y27" i="5"/>
  <c r="Y30" i="5" s="1"/>
  <c r="B2" i="5"/>
  <c r="P13" i="4"/>
  <c r="P12" i="4"/>
  <c r="AD23" i="4" l="1"/>
  <c r="U5" i="2"/>
  <c r="T6" i="2"/>
  <c r="Z52" i="6"/>
  <c r="AA61" i="6"/>
  <c r="AB61" i="6" s="1"/>
  <c r="AA32" i="6"/>
  <c r="AB32" i="6" s="1"/>
  <c r="W30" i="4"/>
  <c r="Z42" i="6"/>
  <c r="AA42" i="6" s="1"/>
  <c r="AB41" i="6"/>
  <c r="AC41" i="6" s="1"/>
  <c r="AA37" i="6"/>
  <c r="AA56" i="6"/>
  <c r="AB46" i="6"/>
  <c r="AC46" i="6" s="1"/>
  <c r="AA51" i="6"/>
  <c r="AB50" i="6"/>
  <c r="AA47" i="6"/>
  <c r="AC55" i="6"/>
  <c r="AD45" i="6"/>
  <c r="AB36" i="6"/>
  <c r="W65" i="5"/>
  <c r="X65" i="5" s="1"/>
  <c r="X66" i="5" s="1"/>
  <c r="W31" i="5"/>
  <c r="X31" i="5" s="1"/>
  <c r="W50" i="5"/>
  <c r="X50" i="5" s="1"/>
  <c r="X51" i="5" s="1"/>
  <c r="W40" i="5"/>
  <c r="W60" i="5"/>
  <c r="X60" i="5" s="1"/>
  <c r="W35" i="5"/>
  <c r="X35" i="5" s="1"/>
  <c r="Y35" i="5" s="1"/>
  <c r="Z35" i="5" s="1"/>
  <c r="W45" i="5"/>
  <c r="W55" i="5"/>
  <c r="X55" i="5" s="1"/>
  <c r="X56" i="5" s="1"/>
  <c r="AA31" i="4"/>
  <c r="AA29" i="4"/>
  <c r="AA30" i="4"/>
  <c r="AJ30" i="4"/>
  <c r="AJ28" i="4"/>
  <c r="AJ26" i="4"/>
  <c r="AJ31" i="4"/>
  <c r="AJ29" i="4"/>
  <c r="AJ27" i="4"/>
  <c r="AH30" i="4"/>
  <c r="AH28" i="4"/>
  <c r="AH26" i="4"/>
  <c r="AH31" i="4"/>
  <c r="AH29" i="4"/>
  <c r="AH27" i="4"/>
  <c r="AD30" i="4"/>
  <c r="AD28" i="4"/>
  <c r="AD26" i="4"/>
  <c r="AD31" i="4"/>
  <c r="AD29" i="4"/>
  <c r="AD27" i="4"/>
  <c r="Z29" i="4"/>
  <c r="Z30" i="4"/>
  <c r="Z31" i="4"/>
  <c r="AG30" i="4"/>
  <c r="AG28" i="4"/>
  <c r="AG26" i="4"/>
  <c r="AG31" i="4"/>
  <c r="AG29" i="4"/>
  <c r="AG27" i="4"/>
  <c r="AC31" i="4"/>
  <c r="AC29" i="4"/>
  <c r="AC30" i="4"/>
  <c r="W31" i="4"/>
  <c r="W29" i="4"/>
  <c r="W22" i="4"/>
  <c r="W28" i="4"/>
  <c r="W21" i="4"/>
  <c r="Y31" i="4"/>
  <c r="Y30" i="4"/>
  <c r="Y29" i="4"/>
  <c r="AF30" i="4"/>
  <c r="AF28" i="4"/>
  <c r="AF26" i="4"/>
  <c r="AF31" i="4"/>
  <c r="AF29" i="4"/>
  <c r="AF27" i="4"/>
  <c r="AB29" i="4"/>
  <c r="AB30" i="4"/>
  <c r="AB31" i="4"/>
  <c r="AB28" i="4"/>
  <c r="X29" i="4"/>
  <c r="X28" i="4"/>
  <c r="X31" i="4"/>
  <c r="X30" i="4"/>
  <c r="AE30" i="4"/>
  <c r="AE28" i="4"/>
  <c r="AE26" i="4"/>
  <c r="AE31" i="4"/>
  <c r="AE29" i="4"/>
  <c r="AE27" i="4"/>
  <c r="W23" i="4"/>
  <c r="AG21" i="4"/>
  <c r="Y28" i="4"/>
  <c r="AI23" i="4"/>
  <c r="W26" i="4"/>
  <c r="AA27" i="4"/>
  <c r="X25" i="4"/>
  <c r="AF25" i="4"/>
  <c r="AB24" i="4"/>
  <c r="AI22" i="4"/>
  <c r="AA23" i="4"/>
  <c r="W27" i="4"/>
  <c r="Z27" i="4"/>
  <c r="AA26" i="4"/>
  <c r="AD21" i="4"/>
  <c r="Y21" i="4"/>
  <c r="AJ25" i="4"/>
  <c r="AF21" i="4"/>
  <c r="AB21" i="4"/>
  <c r="X21" i="4"/>
  <c r="AG22" i="4"/>
  <c r="AC22" i="4"/>
  <c r="Y23" i="4"/>
  <c r="AC28" i="4"/>
  <c r="Z26" i="4"/>
  <c r="AB25" i="4"/>
  <c r="AF24" i="4"/>
  <c r="X24" i="4"/>
  <c r="AJ24" i="4"/>
  <c r="AE23" i="4"/>
  <c r="AH21" i="4"/>
  <c r="Z21" i="4"/>
  <c r="AE22" i="4"/>
  <c r="AC21" i="4"/>
  <c r="AA28" i="4"/>
  <c r="AB27" i="4"/>
  <c r="X27" i="4"/>
  <c r="AB26" i="4"/>
  <c r="X26" i="4"/>
  <c r="Z28" i="4"/>
  <c r="AC27" i="4"/>
  <c r="Y27" i="4"/>
  <c r="AC26" i="4"/>
  <c r="Y26" i="4"/>
  <c r="AH25" i="4"/>
  <c r="AD25" i="4"/>
  <c r="Z25" i="4"/>
  <c r="AH24" i="4"/>
  <c r="AD24" i="4"/>
  <c r="Z24" i="4"/>
  <c r="AH23" i="4"/>
  <c r="Z23" i="4"/>
  <c r="AC23" i="4"/>
  <c r="AG23" i="4"/>
  <c r="AI21" i="4"/>
  <c r="AE21" i="4"/>
  <c r="AA21" i="4"/>
  <c r="AJ21" i="4"/>
  <c r="AB22" i="4"/>
  <c r="X22" i="4"/>
  <c r="AH22" i="4"/>
  <c r="AD22" i="4"/>
  <c r="AB23" i="4"/>
  <c r="AJ22" i="4"/>
  <c r="AG25" i="4"/>
  <c r="AG24" i="4"/>
  <c r="AC25" i="4"/>
  <c r="AC24" i="4"/>
  <c r="Y25" i="4"/>
  <c r="Y24" i="4"/>
  <c r="Y22" i="4"/>
  <c r="R13" i="4"/>
  <c r="S13" i="4"/>
  <c r="Q13" i="4"/>
  <c r="AF23" i="4"/>
  <c r="X23" i="4"/>
  <c r="AF22" i="4"/>
  <c r="Z22" i="4"/>
  <c r="AI25" i="4"/>
  <c r="AI24" i="4"/>
  <c r="AE25" i="4"/>
  <c r="AE24" i="4"/>
  <c r="AA22" i="4"/>
  <c r="AA25" i="4"/>
  <c r="AA24" i="4"/>
  <c r="W25" i="4"/>
  <c r="W24" i="4"/>
  <c r="AJ23" i="4"/>
  <c r="S12" i="4"/>
  <c r="Q12" i="4"/>
  <c r="R12" i="4"/>
  <c r="AA33" i="4" l="1"/>
  <c r="AA64" i="4" s="1"/>
  <c r="AI33" i="4"/>
  <c r="AI64" i="4" s="1"/>
  <c r="AH33" i="4"/>
  <c r="AH64" i="4" s="1"/>
  <c r="AB33" i="4"/>
  <c r="AB64" i="4" s="1"/>
  <c r="AD33" i="4"/>
  <c r="AD64" i="4" s="1"/>
  <c r="W33" i="4"/>
  <c r="W64" i="4" s="1"/>
  <c r="AJ33" i="4"/>
  <c r="AJ64" i="4" s="1"/>
  <c r="AE33" i="4"/>
  <c r="AE64" i="4" s="1"/>
  <c r="AC33" i="4"/>
  <c r="AC64" i="4" s="1"/>
  <c r="Z33" i="4"/>
  <c r="Z64" i="4" s="1"/>
  <c r="X33" i="4"/>
  <c r="X64" i="4" s="1"/>
  <c r="AF33" i="4"/>
  <c r="AF64" i="4" s="1"/>
  <c r="Y33" i="4"/>
  <c r="Y64" i="4" s="1"/>
  <c r="AG33" i="4"/>
  <c r="AG64" i="4" s="1"/>
  <c r="V5" i="2"/>
  <c r="U6" i="2"/>
  <c r="AA52" i="6"/>
  <c r="AA57" i="6"/>
  <c r="AA33" i="6"/>
  <c r="AB33" i="6" s="1"/>
  <c r="AA62" i="6"/>
  <c r="AB62" i="6" s="1"/>
  <c r="AC32" i="6"/>
  <c r="AD32" i="6" s="1"/>
  <c r="AF32" i="4"/>
  <c r="AF36" i="4" s="1"/>
  <c r="AB32" i="4"/>
  <c r="AB36" i="4" s="1"/>
  <c r="AD41" i="6"/>
  <c r="AB42" i="6"/>
  <c r="AC42" i="6" s="1"/>
  <c r="X40" i="5"/>
  <c r="X41" i="5" s="1"/>
  <c r="X45" i="5"/>
  <c r="X46" i="5" s="1"/>
  <c r="AB47" i="6"/>
  <c r="AC47" i="6" s="1"/>
  <c r="AB56" i="6"/>
  <c r="AC56" i="6" s="1"/>
  <c r="AB37" i="6"/>
  <c r="AB51" i="6"/>
  <c r="AC50" i="6"/>
  <c r="AC36" i="6"/>
  <c r="AD55" i="6"/>
  <c r="AD46" i="6"/>
  <c r="AC65" i="6"/>
  <c r="X36" i="5"/>
  <c r="Y36" i="5" s="1"/>
  <c r="Y55" i="5"/>
  <c r="Y56" i="5" s="1"/>
  <c r="Y57" i="5" s="1"/>
  <c r="Y65" i="5"/>
  <c r="Y66" i="5" s="1"/>
  <c r="X32" i="5"/>
  <c r="Y31" i="5"/>
  <c r="Z31" i="5" s="1"/>
  <c r="X61" i="5"/>
  <c r="Y60" i="5"/>
  <c r="Y50" i="5"/>
  <c r="AA35" i="5"/>
  <c r="AB35" i="5" s="1"/>
  <c r="AH32" i="4"/>
  <c r="AH36" i="4" s="1"/>
  <c r="X32" i="4"/>
  <c r="X36" i="4" s="1"/>
  <c r="Y32" i="4"/>
  <c r="Y36" i="4" s="1"/>
  <c r="AG32" i="4"/>
  <c r="AG36" i="4" s="1"/>
  <c r="AC32" i="4"/>
  <c r="Z32" i="4"/>
  <c r="AA32" i="4"/>
  <c r="AA36" i="4" s="1"/>
  <c r="AJ32" i="4"/>
  <c r="AJ36" i="4" s="1"/>
  <c r="AE32" i="4"/>
  <c r="AE36" i="4" s="1"/>
  <c r="AD32" i="4"/>
  <c r="W32" i="4"/>
  <c r="W36" i="4" s="1"/>
  <c r="AI32" i="4"/>
  <c r="AI36" i="4" s="1"/>
  <c r="B2" i="4"/>
  <c r="W42" i="4" l="1"/>
  <c r="X42" i="4" s="1"/>
  <c r="W46" i="4"/>
  <c r="X46" i="4" s="1"/>
  <c r="X47" i="4" s="1"/>
  <c r="W58" i="4"/>
  <c r="X58" i="4" s="1"/>
  <c r="W60" i="4"/>
  <c r="X60" i="4" s="1"/>
  <c r="X61" i="4" s="1"/>
  <c r="W54" i="4"/>
  <c r="X54" i="4" s="1"/>
  <c r="W67" i="4"/>
  <c r="X67" i="4" s="1"/>
  <c r="W65" i="4"/>
  <c r="X65" i="4" s="1"/>
  <c r="AD36" i="4"/>
  <c r="Z36" i="4"/>
  <c r="AC36" i="4"/>
  <c r="W48" i="4"/>
  <c r="X48" i="4" s="1"/>
  <c r="X49" i="4" s="1"/>
  <c r="AB52" i="6"/>
  <c r="V6" i="2"/>
  <c r="W5" i="2"/>
  <c r="Y40" i="5"/>
  <c r="Z40" i="5" s="1"/>
  <c r="Z50" i="5" s="1"/>
  <c r="AB57" i="6"/>
  <c r="AC57" i="6" s="1"/>
  <c r="AC33" i="6"/>
  <c r="AD33" i="6" s="1"/>
  <c r="W40" i="4"/>
  <c r="X40" i="4" s="1"/>
  <c r="Y40" i="4" s="1"/>
  <c r="AD42" i="6"/>
  <c r="Z65" i="5"/>
  <c r="Z66" i="5" s="1"/>
  <c r="Y45" i="5"/>
  <c r="Y51" i="5"/>
  <c r="Y52" i="5" s="1"/>
  <c r="AC37" i="6"/>
  <c r="AD36" i="6"/>
  <c r="AC51" i="6"/>
  <c r="AC60" i="6"/>
  <c r="AD50" i="6"/>
  <c r="AC66" i="6"/>
  <c r="AD65" i="6"/>
  <c r="AD47" i="6"/>
  <c r="AD56" i="6"/>
  <c r="Y61" i="5"/>
  <c r="Y62" i="5" s="1"/>
  <c r="Z60" i="5"/>
  <c r="AA60" i="5" s="1"/>
  <c r="AA31" i="5"/>
  <c r="AB31" i="5" s="1"/>
  <c r="Y32" i="5"/>
  <c r="Z32" i="5" s="1"/>
  <c r="Y67" i="5"/>
  <c r="Z36" i="5"/>
  <c r="Y37" i="5"/>
  <c r="W37" i="4"/>
  <c r="X37" i="4" s="1"/>
  <c r="X38" i="4" s="1"/>
  <c r="W52" i="4"/>
  <c r="X52" i="4" s="1"/>
  <c r="X43" i="4" l="1"/>
  <c r="Y42" i="4"/>
  <c r="X53" i="4"/>
  <c r="Y52" i="4"/>
  <c r="Y67" i="4"/>
  <c r="X68" i="4"/>
  <c r="Y65" i="4"/>
  <c r="X66" i="4"/>
  <c r="X55" i="4"/>
  <c r="Y54" i="4"/>
  <c r="Z54" i="4" s="1"/>
  <c r="X59" i="4"/>
  <c r="Y58" i="4"/>
  <c r="Z58" i="4" s="1"/>
  <c r="Y60" i="4"/>
  <c r="Y61" i="4" s="1"/>
  <c r="X41" i="4"/>
  <c r="Y41" i="4" s="1"/>
  <c r="Y48" i="4"/>
  <c r="Y49" i="4" s="1"/>
  <c r="Y41" i="5"/>
  <c r="Y42" i="5" s="1"/>
  <c r="AA40" i="5"/>
  <c r="AB40" i="5" s="1"/>
  <c r="X5" i="2"/>
  <c r="W6" i="2"/>
  <c r="AA65" i="5"/>
  <c r="AA66" i="5" s="1"/>
  <c r="Y46" i="5"/>
  <c r="Y47" i="5" s="1"/>
  <c r="Z45" i="5"/>
  <c r="AD57" i="6"/>
  <c r="AD60" i="6"/>
  <c r="AD51" i="6"/>
  <c r="AC61" i="6"/>
  <c r="AD37" i="6"/>
  <c r="AC52" i="6"/>
  <c r="AC67" i="6"/>
  <c r="AD66" i="6"/>
  <c r="Y33" i="5"/>
  <c r="Z33" i="5" s="1"/>
  <c r="AA32" i="5"/>
  <c r="AB32" i="5" s="1"/>
  <c r="Z61" i="5"/>
  <c r="Z62" i="5" s="1"/>
  <c r="AB60" i="5"/>
  <c r="AA36" i="5"/>
  <c r="AB36" i="5" s="1"/>
  <c r="AA50" i="5"/>
  <c r="Z37" i="5"/>
  <c r="Z51" i="5"/>
  <c r="Z52" i="5" s="1"/>
  <c r="Z67" i="5"/>
  <c r="Z40" i="4"/>
  <c r="Y46" i="4"/>
  <c r="Y47" i="4" s="1"/>
  <c r="Y37" i="4"/>
  <c r="Y38" i="4" s="1"/>
  <c r="Y43" i="4" l="1"/>
  <c r="Z42" i="4"/>
  <c r="AA42" i="4" s="1"/>
  <c r="Y53" i="4"/>
  <c r="AA54" i="4"/>
  <c r="AB54" i="4" s="1"/>
  <c r="Y66" i="4"/>
  <c r="Y68" i="4"/>
  <c r="Y59" i="4"/>
  <c r="Z59" i="4" s="1"/>
  <c r="Z65" i="4"/>
  <c r="AA65" i="4" s="1"/>
  <c r="Z48" i="4"/>
  <c r="Z52" i="4"/>
  <c r="AA52" i="4" s="1"/>
  <c r="Z60" i="4"/>
  <c r="AA58" i="4"/>
  <c r="Y55" i="4"/>
  <c r="Z55" i="4" s="1"/>
  <c r="AB42" i="4"/>
  <c r="Z41" i="4"/>
  <c r="AA40" i="4"/>
  <c r="AB40" i="4" s="1"/>
  <c r="Z41" i="5"/>
  <c r="Z42" i="5" s="1"/>
  <c r="Y5" i="2"/>
  <c r="X6" i="2"/>
  <c r="AB65" i="5"/>
  <c r="AB66" i="5" s="1"/>
  <c r="AA45" i="5"/>
  <c r="Z55" i="5"/>
  <c r="Z46" i="5"/>
  <c r="Z47" i="5" s="1"/>
  <c r="AA61" i="5"/>
  <c r="AA62" i="5" s="1"/>
  <c r="AC62" i="6"/>
  <c r="AD61" i="6"/>
  <c r="AD52" i="6"/>
  <c r="AD67" i="6"/>
  <c r="AA33" i="5"/>
  <c r="AB33" i="5" s="1"/>
  <c r="AA51" i="5"/>
  <c r="AA52" i="5" s="1"/>
  <c r="AB50" i="5"/>
  <c r="AA67" i="5"/>
  <c r="AA37" i="5"/>
  <c r="Z37" i="4"/>
  <c r="Z38" i="4" s="1"/>
  <c r="Z46" i="4"/>
  <c r="Z47" i="4" s="1"/>
  <c r="Z43" i="4" l="1"/>
  <c r="AA43" i="4" s="1"/>
  <c r="AB43" i="4" s="1"/>
  <c r="AA55" i="4"/>
  <c r="AB55" i="4" s="1"/>
  <c r="AA59" i="4"/>
  <c r="Z49" i="4"/>
  <c r="AA60" i="4"/>
  <c r="AC54" i="4"/>
  <c r="AC42" i="4"/>
  <c r="AD42" i="4" s="1"/>
  <c r="AE42" i="4" s="1"/>
  <c r="Z53" i="4"/>
  <c r="AA53" i="4" s="1"/>
  <c r="Z66" i="4"/>
  <c r="Z67" i="4" s="1"/>
  <c r="AB52" i="4"/>
  <c r="AB65" i="4"/>
  <c r="AC65" i="4" s="1"/>
  <c r="AB58" i="4"/>
  <c r="Z61" i="4"/>
  <c r="AA48" i="4"/>
  <c r="AA41" i="5"/>
  <c r="AA42" i="5" s="1"/>
  <c r="Z5" i="2"/>
  <c r="Y6" i="2"/>
  <c r="AB61" i="5"/>
  <c r="AB62" i="5" s="1"/>
  <c r="AA46" i="5"/>
  <c r="AA47" i="5" s="1"/>
  <c r="AB45" i="5"/>
  <c r="Z56" i="5"/>
  <c r="Z57" i="5" s="1"/>
  <c r="AA55" i="5"/>
  <c r="AD62" i="6"/>
  <c r="AB37" i="5"/>
  <c r="AB67" i="5"/>
  <c r="AB51" i="5"/>
  <c r="AA46" i="4"/>
  <c r="AA37" i="4"/>
  <c r="AA66" i="4" l="1"/>
  <c r="AB59" i="4"/>
  <c r="AB53" i="4"/>
  <c r="AC52" i="4"/>
  <c r="AC55" i="4"/>
  <c r="AA61" i="4"/>
  <c r="AA49" i="4"/>
  <c r="AC58" i="4"/>
  <c r="AD58" i="4" s="1"/>
  <c r="AB66" i="4"/>
  <c r="AC66" i="4" s="1"/>
  <c r="Z68" i="4"/>
  <c r="AA67" i="4"/>
  <c r="AD54" i="4"/>
  <c r="AD65" i="4"/>
  <c r="AB60" i="4"/>
  <c r="AB48" i="4"/>
  <c r="AC43" i="4"/>
  <c r="AB41" i="5"/>
  <c r="AB42" i="5" s="1"/>
  <c r="Z6" i="2"/>
  <c r="AA5" i="2"/>
  <c r="AB46" i="5"/>
  <c r="AB47" i="5" s="1"/>
  <c r="AB55" i="5"/>
  <c r="AA56" i="5"/>
  <c r="AB52" i="5"/>
  <c r="AC40" i="4"/>
  <c r="AB37" i="4"/>
  <c r="AC37" i="4" s="1"/>
  <c r="AD37" i="4" s="1"/>
  <c r="AA47" i="4"/>
  <c r="AB46" i="4"/>
  <c r="AA41" i="4"/>
  <c r="AB41" i="4" s="1"/>
  <c r="AA38" i="4"/>
  <c r="AB49" i="4" l="1"/>
  <c r="AC48" i="4"/>
  <c r="AD48" i="4" s="1"/>
  <c r="AD55" i="4"/>
  <c r="AA68" i="4"/>
  <c r="AC59" i="4"/>
  <c r="AD59" i="4" s="1"/>
  <c r="AC53" i="4"/>
  <c r="AD52" i="4"/>
  <c r="AE52" i="4" s="1"/>
  <c r="AB61" i="4"/>
  <c r="AD66" i="4"/>
  <c r="AB67" i="4"/>
  <c r="AE65" i="4"/>
  <c r="AC60" i="4"/>
  <c r="AD60" i="4" s="1"/>
  <c r="AE54" i="4"/>
  <c r="AE58" i="4"/>
  <c r="AF42" i="4"/>
  <c r="AC46" i="4"/>
  <c r="AB5" i="2"/>
  <c r="AA6" i="2"/>
  <c r="AB56" i="5"/>
  <c r="AA57" i="5"/>
  <c r="AD40" i="4"/>
  <c r="AE37" i="4"/>
  <c r="AF37" i="4" s="1"/>
  <c r="AB47" i="4"/>
  <c r="AB38" i="4"/>
  <c r="AE60" i="4" l="1"/>
  <c r="AF60" i="4" s="1"/>
  <c r="AF58" i="4"/>
  <c r="AG58" i="4" s="1"/>
  <c r="AE55" i="4"/>
  <c r="AE66" i="4"/>
  <c r="AF65" i="4"/>
  <c r="AG65" i="4" s="1"/>
  <c r="AD53" i="4"/>
  <c r="AE53" i="4" s="1"/>
  <c r="AF52" i="4"/>
  <c r="AC49" i="4"/>
  <c r="AD49" i="4" s="1"/>
  <c r="AE59" i="4"/>
  <c r="AF54" i="4"/>
  <c r="AG54" i="4" s="1"/>
  <c r="AC61" i="4"/>
  <c r="AD61" i="4" s="1"/>
  <c r="AB68" i="4"/>
  <c r="AC67" i="4"/>
  <c r="AE48" i="4"/>
  <c r="AG42" i="4"/>
  <c r="AH42" i="4" s="1"/>
  <c r="AI42" i="4" s="1"/>
  <c r="AD46" i="4"/>
  <c r="AE46" i="4" s="1"/>
  <c r="AC41" i="4"/>
  <c r="AE40" i="4"/>
  <c r="AF40" i="4" s="1"/>
  <c r="AC5" i="2"/>
  <c r="AB6" i="2"/>
  <c r="AB57" i="5"/>
  <c r="AG37" i="4"/>
  <c r="AH37" i="4" s="1"/>
  <c r="AC38" i="4"/>
  <c r="AC47" i="4"/>
  <c r="AF48" i="4" l="1"/>
  <c r="AG48" i="4" s="1"/>
  <c r="AH58" i="4"/>
  <c r="AI58" i="4" s="1"/>
  <c r="AJ58" i="4" s="1"/>
  <c r="AC68" i="4"/>
  <c r="AF55" i="4"/>
  <c r="AG55" i="4" s="1"/>
  <c r="AE49" i="4"/>
  <c r="AD67" i="4"/>
  <c r="AG60" i="4"/>
  <c r="AF59" i="4"/>
  <c r="AG59" i="4" s="1"/>
  <c r="AF53" i="4"/>
  <c r="AG52" i="4"/>
  <c r="AH52" i="4" s="1"/>
  <c r="AE61" i="4"/>
  <c r="AF61" i="4" s="1"/>
  <c r="AH54" i="4"/>
  <c r="AF66" i="4"/>
  <c r="AG66" i="4" s="1"/>
  <c r="AH65" i="4"/>
  <c r="AJ42" i="4"/>
  <c r="AD41" i="4"/>
  <c r="AE41" i="4" s="1"/>
  <c r="AD38" i="4"/>
  <c r="AF46" i="4"/>
  <c r="AG46" i="4" s="1"/>
  <c r="AD5" i="2"/>
  <c r="AC6" i="2"/>
  <c r="AG40" i="4"/>
  <c r="AD47" i="4"/>
  <c r="AI37" i="4"/>
  <c r="AH48" i="4" l="1"/>
  <c r="AI48" i="4" s="1"/>
  <c r="AJ48" i="4" s="1"/>
  <c r="AH55" i="4"/>
  <c r="AH59" i="4"/>
  <c r="AI59" i="4" s="1"/>
  <c r="AJ59" i="4" s="1"/>
  <c r="AI65" i="4"/>
  <c r="AG61" i="4"/>
  <c r="AH60" i="4"/>
  <c r="AF49" i="4"/>
  <c r="AG49" i="4" s="1"/>
  <c r="AE67" i="4"/>
  <c r="AH66" i="4"/>
  <c r="AG53" i="4"/>
  <c r="AH53" i="4" s="1"/>
  <c r="AI52" i="4"/>
  <c r="AJ52" i="4" s="1"/>
  <c r="AD68" i="4"/>
  <c r="AI54" i="4"/>
  <c r="AE38" i="4"/>
  <c r="AH46" i="4"/>
  <c r="AI46" i="4" s="1"/>
  <c r="AF41" i="4"/>
  <c r="AD6" i="2"/>
  <c r="AE5" i="2"/>
  <c r="AH40" i="4"/>
  <c r="AE47" i="4"/>
  <c r="AJ37" i="4"/>
  <c r="AH61" i="4" l="1"/>
  <c r="AI60" i="4"/>
  <c r="AJ60" i="4" s="1"/>
  <c r="AI55" i="4"/>
  <c r="AJ54" i="4"/>
  <c r="AI53" i="4"/>
  <c r="AJ53" i="4" s="1"/>
  <c r="AE68" i="4"/>
  <c r="AH49" i="4"/>
  <c r="AI49" i="4" s="1"/>
  <c r="AJ49" i="4" s="1"/>
  <c r="AI66" i="4"/>
  <c r="AF67" i="4"/>
  <c r="AJ65" i="4"/>
  <c r="AD43" i="4"/>
  <c r="AG41" i="4"/>
  <c r="AF38" i="4"/>
  <c r="AJ46" i="4"/>
  <c r="AI40" i="4"/>
  <c r="AJ40" i="4" s="1"/>
  <c r="AF5" i="2"/>
  <c r="AE6" i="2"/>
  <c r="AF47" i="4"/>
  <c r="AI61" i="4" l="1"/>
  <c r="AJ61" i="4" s="1"/>
  <c r="AJ66" i="4"/>
  <c r="AJ55" i="4"/>
  <c r="AF68" i="4"/>
  <c r="AG67" i="4"/>
  <c r="AE43" i="4"/>
  <c r="AF43" i="4" s="1"/>
  <c r="AH41" i="4"/>
  <c r="AI41" i="4" s="1"/>
  <c r="AG38" i="4"/>
  <c r="AG5" i="2"/>
  <c r="AF6" i="2"/>
  <c r="AG47" i="4"/>
  <c r="AG68" i="4" l="1"/>
  <c r="AH67" i="4"/>
  <c r="S43" i="4"/>
  <c r="AJ41" i="4"/>
  <c r="AH38" i="4"/>
  <c r="AI38" i="4" s="1"/>
  <c r="S68" i="4"/>
  <c r="AH5" i="2"/>
  <c r="AG6" i="2"/>
  <c r="AH47" i="4"/>
  <c r="AH68" i="4" l="1"/>
  <c r="AI67" i="4"/>
  <c r="AG43" i="4"/>
  <c r="AJ38" i="4"/>
  <c r="AH6" i="2"/>
  <c r="AI5" i="2"/>
  <c r="AI47" i="4"/>
  <c r="AI68" i="4" l="1"/>
  <c r="AJ67" i="4"/>
  <c r="AH43" i="4"/>
  <c r="AJ5" i="2"/>
  <c r="AI6" i="2"/>
  <c r="AJ47" i="4"/>
  <c r="AJ68" i="4" l="1"/>
  <c r="AI43" i="4"/>
  <c r="AJ43" i="4" s="1"/>
  <c r="AK5" i="2"/>
  <c r="AJ6" i="2"/>
  <c r="AL5" i="2" l="1"/>
  <c r="AK6" i="2"/>
  <c r="AL6" i="2" l="1"/>
  <c r="AM5" i="2"/>
  <c r="AN5" i="2" l="1"/>
  <c r="AM6" i="2"/>
  <c r="S21" i="3"/>
  <c r="S23" i="3"/>
  <c r="S24" i="3"/>
  <c r="S25" i="3"/>
  <c r="S26" i="3"/>
  <c r="S27" i="3"/>
  <c r="S28" i="3"/>
  <c r="AO5" i="2" l="1"/>
  <c r="AN6" i="2"/>
  <c r="O5" i="3"/>
  <c r="N6" i="3" s="1"/>
  <c r="S20" i="3"/>
  <c r="AH3" i="3"/>
  <c r="AP5" i="2" l="1"/>
  <c r="AO6" i="2"/>
  <c r="N7" i="3"/>
  <c r="M12" i="3" s="1"/>
  <c r="M11" i="3"/>
  <c r="AH10" i="3"/>
  <c r="AH84" i="3" s="1"/>
  <c r="AH12" i="3"/>
  <c r="AH86" i="3" s="1"/>
  <c r="AH14" i="3"/>
  <c r="AH88" i="3" s="1"/>
  <c r="AH16" i="3"/>
  <c r="AH90" i="3" s="1"/>
  <c r="AH11" i="3"/>
  <c r="AH85" i="3" s="1"/>
  <c r="AH13" i="3"/>
  <c r="AH87" i="3" s="1"/>
  <c r="AH15" i="3"/>
  <c r="AH89" i="3" s="1"/>
  <c r="AP6" i="2" l="1"/>
  <c r="AQ5" i="2"/>
  <c r="AH19" i="3"/>
  <c r="O12" i="3"/>
  <c r="P12" i="3"/>
  <c r="N12" i="3"/>
  <c r="P11" i="3"/>
  <c r="O11" i="3"/>
  <c r="N11" i="3"/>
  <c r="AH21" i="3"/>
  <c r="AH23" i="3"/>
  <c r="AH28" i="3"/>
  <c r="AH27" i="3"/>
  <c r="AH26" i="3"/>
  <c r="AH25" i="3"/>
  <c r="AH24" i="3"/>
  <c r="AH20" i="3"/>
  <c r="G9" i="2"/>
  <c r="G10" i="2"/>
  <c r="AK4" i="4"/>
  <c r="AC3" i="5"/>
  <c r="AD3" i="5"/>
  <c r="W3" i="3"/>
  <c r="W13" i="3" s="1"/>
  <c r="W87" i="3" s="1"/>
  <c r="Y3" i="3"/>
  <c r="Y13" i="3" s="1"/>
  <c r="Y87" i="3" s="1"/>
  <c r="V3" i="3"/>
  <c r="V16" i="3" s="1"/>
  <c r="V90" i="3" s="1"/>
  <c r="AA3" i="3"/>
  <c r="AA13" i="3" s="1"/>
  <c r="AA87" i="3" s="1"/>
  <c r="X3" i="3"/>
  <c r="X16" i="3" s="1"/>
  <c r="X90" i="3" s="1"/>
  <c r="Z3" i="3"/>
  <c r="Z16" i="3" s="1"/>
  <c r="Z90" i="3" s="1"/>
  <c r="U3" i="3"/>
  <c r="U10" i="3" s="1"/>
  <c r="U84" i="3" s="1"/>
  <c r="AR5" i="2" l="1"/>
  <c r="AQ6" i="2"/>
  <c r="AH29" i="3"/>
  <c r="AH32" i="3" s="1"/>
  <c r="AH30" i="3"/>
  <c r="AH41" i="3" s="1"/>
  <c r="B2" i="3"/>
  <c r="AF3" i="3"/>
  <c r="AF16" i="3" s="1"/>
  <c r="AF90" i="3" s="1"/>
  <c r="AI16" i="6"/>
  <c r="AI77" i="6" s="1"/>
  <c r="AI15" i="6"/>
  <c r="AI76" i="6" s="1"/>
  <c r="AI14" i="6"/>
  <c r="AI75" i="6" s="1"/>
  <c r="AI13" i="6"/>
  <c r="AI74" i="6" s="1"/>
  <c r="AI12" i="6"/>
  <c r="AI73" i="6" s="1"/>
  <c r="AI11" i="6"/>
  <c r="AI72" i="6" s="1"/>
  <c r="AI10" i="6"/>
  <c r="AI71" i="6" s="1"/>
  <c r="AI10" i="5"/>
  <c r="AI71" i="5" s="1"/>
  <c r="AI16" i="5"/>
  <c r="AI77" i="5" s="1"/>
  <c r="AI12" i="5"/>
  <c r="AI73" i="5" s="1"/>
  <c r="AI14" i="5"/>
  <c r="AI75" i="5" s="1"/>
  <c r="AI13" i="5"/>
  <c r="AI74" i="5" s="1"/>
  <c r="AI11" i="5"/>
  <c r="AI72" i="5" s="1"/>
  <c r="AI15" i="5"/>
  <c r="AI76" i="5" s="1"/>
  <c r="AB3" i="3"/>
  <c r="AB10" i="3" s="1"/>
  <c r="AB84" i="3" s="1"/>
  <c r="AE16" i="6"/>
  <c r="AE77" i="6" s="1"/>
  <c r="AE15" i="6"/>
  <c r="AE76" i="6" s="1"/>
  <c r="AE14" i="6"/>
  <c r="AE75" i="6" s="1"/>
  <c r="AE13" i="6"/>
  <c r="AE74" i="6" s="1"/>
  <c r="AE12" i="6"/>
  <c r="AE73" i="6" s="1"/>
  <c r="AE11" i="6"/>
  <c r="AE72" i="6" s="1"/>
  <c r="AE10" i="6"/>
  <c r="AE71" i="6" s="1"/>
  <c r="AE10" i="5"/>
  <c r="AE71" i="5" s="1"/>
  <c r="AE12" i="5"/>
  <c r="AE73" i="5" s="1"/>
  <c r="AE16" i="5"/>
  <c r="AE77" i="5" s="1"/>
  <c r="AE14" i="5"/>
  <c r="AE75" i="5" s="1"/>
  <c r="AE13" i="5"/>
  <c r="AE74" i="5" s="1"/>
  <c r="AE11" i="5"/>
  <c r="AE72" i="5" s="1"/>
  <c r="AE15" i="5"/>
  <c r="AE76" i="5" s="1"/>
  <c r="AI9" i="6"/>
  <c r="AG9" i="6"/>
  <c r="AE9" i="6"/>
  <c r="AH9" i="6"/>
  <c r="AJ9" i="6"/>
  <c r="AF9" i="6"/>
  <c r="Y9" i="6"/>
  <c r="X9" i="6"/>
  <c r="AB9" i="6"/>
  <c r="AC9" i="6"/>
  <c r="AF9" i="5"/>
  <c r="AJ9" i="5"/>
  <c r="AH9" i="5"/>
  <c r="AA9" i="6"/>
  <c r="Z9" i="6"/>
  <c r="AD9" i="6"/>
  <c r="W9" i="6"/>
  <c r="AI9" i="5"/>
  <c r="AG9" i="5"/>
  <c r="AE9" i="5"/>
  <c r="Z9" i="5"/>
  <c r="X9" i="5"/>
  <c r="W9" i="5"/>
  <c r="AB9" i="5"/>
  <c r="Y9" i="5"/>
  <c r="AA9" i="5"/>
  <c r="AC3" i="3"/>
  <c r="AC11" i="3" s="1"/>
  <c r="AC85" i="3" s="1"/>
  <c r="AF13" i="6"/>
  <c r="AF74" i="6" s="1"/>
  <c r="AF12" i="6"/>
  <c r="AF73" i="6" s="1"/>
  <c r="AF11" i="6"/>
  <c r="AF72" i="6" s="1"/>
  <c r="AF10" i="6"/>
  <c r="AF71" i="6" s="1"/>
  <c r="AF16" i="6"/>
  <c r="AF77" i="6" s="1"/>
  <c r="AF15" i="6"/>
  <c r="AF76" i="6" s="1"/>
  <c r="AF14" i="6"/>
  <c r="AF75" i="6" s="1"/>
  <c r="AF10" i="5"/>
  <c r="AF71" i="5" s="1"/>
  <c r="AF11" i="5"/>
  <c r="AF72" i="5" s="1"/>
  <c r="AF12" i="5"/>
  <c r="AF73" i="5" s="1"/>
  <c r="AF13" i="5"/>
  <c r="AF74" i="5" s="1"/>
  <c r="AF14" i="5"/>
  <c r="AF75" i="5" s="1"/>
  <c r="AF15" i="5"/>
  <c r="AF76" i="5" s="1"/>
  <c r="AF16" i="5"/>
  <c r="AF77" i="5" s="1"/>
  <c r="AD16" i="5"/>
  <c r="AD77" i="5" s="1"/>
  <c r="AD13" i="5"/>
  <c r="AD74" i="5" s="1"/>
  <c r="AD12" i="5"/>
  <c r="AD73" i="5" s="1"/>
  <c r="AD11" i="5"/>
  <c r="AD72" i="5" s="1"/>
  <c r="AD15" i="5"/>
  <c r="AD76" i="5" s="1"/>
  <c r="AD10" i="5"/>
  <c r="AD71" i="5" s="1"/>
  <c r="AD14" i="5"/>
  <c r="AD75" i="5" s="1"/>
  <c r="AD9" i="5"/>
  <c r="AD3" i="3"/>
  <c r="AD16" i="3" s="1"/>
  <c r="AD90" i="3" s="1"/>
  <c r="AG16" i="6"/>
  <c r="AG77" i="6" s="1"/>
  <c r="AG15" i="6"/>
  <c r="AG76" i="6" s="1"/>
  <c r="AG14" i="6"/>
  <c r="AG75" i="6" s="1"/>
  <c r="AG13" i="6"/>
  <c r="AG74" i="6" s="1"/>
  <c r="AG12" i="6"/>
  <c r="AG73" i="6" s="1"/>
  <c r="AG11" i="6"/>
  <c r="AG72" i="6" s="1"/>
  <c r="AG10" i="6"/>
  <c r="AG71" i="6" s="1"/>
  <c r="AG10" i="5"/>
  <c r="AG71" i="5" s="1"/>
  <c r="AG12" i="5"/>
  <c r="AG73" i="5" s="1"/>
  <c r="AG16" i="5"/>
  <c r="AG77" i="5" s="1"/>
  <c r="AG14" i="5"/>
  <c r="AG75" i="5" s="1"/>
  <c r="AG13" i="5"/>
  <c r="AG74" i="5" s="1"/>
  <c r="AG11" i="5"/>
  <c r="AG72" i="5" s="1"/>
  <c r="AG15" i="5"/>
  <c r="AG76" i="5" s="1"/>
  <c r="AG15" i="3"/>
  <c r="AG89" i="3" s="1"/>
  <c r="AJ13" i="6"/>
  <c r="AJ74" i="6" s="1"/>
  <c r="AJ12" i="6"/>
  <c r="AJ73" i="6" s="1"/>
  <c r="AJ11" i="6"/>
  <c r="AJ72" i="6" s="1"/>
  <c r="AJ10" i="6"/>
  <c r="AJ71" i="6" s="1"/>
  <c r="AJ16" i="6"/>
  <c r="AJ77" i="6" s="1"/>
  <c r="AJ15" i="6"/>
  <c r="AJ76" i="6" s="1"/>
  <c r="AJ14" i="6"/>
  <c r="AJ75" i="6" s="1"/>
  <c r="AJ10" i="5"/>
  <c r="AJ71" i="5" s="1"/>
  <c r="AJ11" i="5"/>
  <c r="AJ72" i="5" s="1"/>
  <c r="AJ12" i="5"/>
  <c r="AJ73" i="5" s="1"/>
  <c r="AJ13" i="5"/>
  <c r="AJ74" i="5" s="1"/>
  <c r="AJ14" i="5"/>
  <c r="AJ75" i="5" s="1"/>
  <c r="AJ15" i="5"/>
  <c r="AJ76" i="5" s="1"/>
  <c r="AJ16" i="5"/>
  <c r="AJ77" i="5" s="1"/>
  <c r="AE3" i="3"/>
  <c r="AE13" i="3" s="1"/>
  <c r="AE87" i="3" s="1"/>
  <c r="AH13" i="6"/>
  <c r="AH74" i="6" s="1"/>
  <c r="AH12" i="6"/>
  <c r="AH73" i="6" s="1"/>
  <c r="AH11" i="6"/>
  <c r="AH72" i="6" s="1"/>
  <c r="AH10" i="6"/>
  <c r="AH71" i="6" s="1"/>
  <c r="AH16" i="6"/>
  <c r="AH77" i="6" s="1"/>
  <c r="AH15" i="6"/>
  <c r="AH76" i="6" s="1"/>
  <c r="AH14" i="6"/>
  <c r="AH75" i="6" s="1"/>
  <c r="AH10" i="5"/>
  <c r="AH71" i="5" s="1"/>
  <c r="AH12" i="5"/>
  <c r="AH73" i="5" s="1"/>
  <c r="AH14" i="5"/>
  <c r="AH75" i="5" s="1"/>
  <c r="AH16" i="5"/>
  <c r="AH77" i="5" s="1"/>
  <c r="AH15" i="5"/>
  <c r="AH76" i="5" s="1"/>
  <c r="AH11" i="5"/>
  <c r="AH72" i="5" s="1"/>
  <c r="AH13" i="5"/>
  <c r="AH74" i="5" s="1"/>
  <c r="AC15" i="5"/>
  <c r="AC76" i="5" s="1"/>
  <c r="AC12" i="5"/>
  <c r="AC73" i="5" s="1"/>
  <c r="AC10" i="5"/>
  <c r="AC71" i="5" s="1"/>
  <c r="AC13" i="5"/>
  <c r="AC74" i="5" s="1"/>
  <c r="AC16" i="5"/>
  <c r="AC77" i="5" s="1"/>
  <c r="AC14" i="5"/>
  <c r="AC75" i="5" s="1"/>
  <c r="AC11" i="5"/>
  <c r="AC72" i="5" s="1"/>
  <c r="AC9" i="5"/>
  <c r="AK16" i="4"/>
  <c r="AK12" i="4"/>
  <c r="AK15" i="4"/>
  <c r="AK11" i="4"/>
  <c r="AK73" i="4" s="1"/>
  <c r="AK14" i="4"/>
  <c r="AK76" i="4" s="1"/>
  <c r="AK17" i="4"/>
  <c r="AK13" i="4"/>
  <c r="AK75" i="4" s="1"/>
  <c r="AA14" i="3"/>
  <c r="AA88" i="3" s="1"/>
  <c r="AA15" i="3"/>
  <c r="AA89" i="3" s="1"/>
  <c r="Y16" i="3"/>
  <c r="Y90" i="3" s="1"/>
  <c r="Z13" i="3"/>
  <c r="Z87" i="3" s="1"/>
  <c r="Z14" i="3"/>
  <c r="Z88" i="3" s="1"/>
  <c r="Y10" i="3"/>
  <c r="Y84" i="3" s="1"/>
  <c r="AA10" i="3"/>
  <c r="AA11" i="3"/>
  <c r="AA85" i="3" s="1"/>
  <c r="Y12" i="3"/>
  <c r="Y86" i="3" s="1"/>
  <c r="Y15" i="3"/>
  <c r="Y89" i="3" s="1"/>
  <c r="Z10" i="3"/>
  <c r="Z84" i="3" s="1"/>
  <c r="W10" i="3"/>
  <c r="W84" i="3" s="1"/>
  <c r="U9" i="3"/>
  <c r="X10" i="3"/>
  <c r="X84" i="3" s="1"/>
  <c r="V10" i="3"/>
  <c r="V84" i="3" s="1"/>
  <c r="W12" i="3"/>
  <c r="W86" i="3" s="1"/>
  <c r="W16" i="3"/>
  <c r="W90" i="3" s="1"/>
  <c r="W15" i="3"/>
  <c r="W89" i="3" s="1"/>
  <c r="U11" i="3"/>
  <c r="U85" i="3" s="1"/>
  <c r="U16" i="3"/>
  <c r="U90" i="3" s="1"/>
  <c r="U15" i="3"/>
  <c r="U89" i="3" s="1"/>
  <c r="X13" i="3"/>
  <c r="X87" i="3" s="1"/>
  <c r="X11" i="3"/>
  <c r="X85" i="3" s="1"/>
  <c r="X14" i="3"/>
  <c r="X88" i="3" s="1"/>
  <c r="V13" i="3"/>
  <c r="V87" i="3" s="1"/>
  <c r="V11" i="3"/>
  <c r="V85" i="3" s="1"/>
  <c r="V14" i="3"/>
  <c r="V88" i="3" s="1"/>
  <c r="Y10" i="4"/>
  <c r="W10" i="4"/>
  <c r="AC10" i="4"/>
  <c r="AA10" i="4"/>
  <c r="AI10" i="4"/>
  <c r="Z10" i="4"/>
  <c r="AD10" i="4"/>
  <c r="AH10" i="4"/>
  <c r="AG10" i="4"/>
  <c r="AE10" i="4"/>
  <c r="S38" i="4" s="1"/>
  <c r="X10" i="4"/>
  <c r="AB10" i="4"/>
  <c r="AF10" i="4"/>
  <c r="AJ10" i="4"/>
  <c r="T3" i="3"/>
  <c r="T10" i="3" s="1"/>
  <c r="AH9" i="3"/>
  <c r="AK10" i="4"/>
  <c r="AA9" i="3"/>
  <c r="Y9" i="3"/>
  <c r="W9" i="3"/>
  <c r="Z9" i="3"/>
  <c r="X9" i="3"/>
  <c r="V9" i="3"/>
  <c r="AA12" i="3"/>
  <c r="AA86" i="3" s="1"/>
  <c r="AA16" i="3"/>
  <c r="AA90" i="3" s="1"/>
  <c r="Y11" i="3"/>
  <c r="Y85" i="3" s="1"/>
  <c r="Y14" i="3"/>
  <c r="Y88" i="3" s="1"/>
  <c r="W11" i="3"/>
  <c r="W85" i="3" s="1"/>
  <c r="W14" i="3"/>
  <c r="W88" i="3" s="1"/>
  <c r="U12" i="3"/>
  <c r="U86" i="3" s="1"/>
  <c r="U14" i="3"/>
  <c r="U88" i="3" s="1"/>
  <c r="U13" i="3"/>
  <c r="U87" i="3" s="1"/>
  <c r="Z11" i="3"/>
  <c r="Z85" i="3" s="1"/>
  <c r="Z15" i="3"/>
  <c r="Z89" i="3" s="1"/>
  <c r="Z12" i="3"/>
  <c r="Z86" i="3" s="1"/>
  <c r="X15" i="3"/>
  <c r="X89" i="3" s="1"/>
  <c r="X12" i="3"/>
  <c r="X86" i="3" s="1"/>
  <c r="V15" i="3"/>
  <c r="V89" i="3" s="1"/>
  <c r="V12" i="3"/>
  <c r="V86" i="3" s="1"/>
  <c r="G8" i="2"/>
  <c r="H9" i="2"/>
  <c r="S61" i="4" l="1"/>
  <c r="S66" i="4"/>
  <c r="S67" i="4"/>
  <c r="S54" i="4"/>
  <c r="S60" i="4"/>
  <c r="S42" i="4"/>
  <c r="S49" i="4"/>
  <c r="S55" i="4"/>
  <c r="S48" i="4"/>
  <c r="AC9" i="3"/>
  <c r="AA84" i="3"/>
  <c r="AA23" i="3"/>
  <c r="AE10" i="3"/>
  <c r="AE84" i="3" s="1"/>
  <c r="AS5" i="2"/>
  <c r="AR6" i="2"/>
  <c r="AC10" i="3"/>
  <c r="AC84" i="3" s="1"/>
  <c r="AK77" i="4"/>
  <c r="Q77" i="4" s="1"/>
  <c r="P77" i="4" s="1"/>
  <c r="AK78" i="4"/>
  <c r="Q78" i="4" s="1"/>
  <c r="P78" i="4" s="1"/>
  <c r="AK79" i="4"/>
  <c r="Q79" i="4" s="1"/>
  <c r="P79" i="4" s="1"/>
  <c r="AK74" i="4"/>
  <c r="Q74" i="4" s="1"/>
  <c r="P74" i="4" s="1"/>
  <c r="S53" i="4"/>
  <c r="S41" i="4"/>
  <c r="AG13" i="3"/>
  <c r="AG87" i="3" s="1"/>
  <c r="X19" i="3"/>
  <c r="W19" i="3"/>
  <c r="Z19" i="3"/>
  <c r="AA19" i="3"/>
  <c r="U19" i="3"/>
  <c r="V19" i="3"/>
  <c r="Y19" i="3"/>
  <c r="S65" i="4"/>
  <c r="S59" i="4"/>
  <c r="AF14" i="3"/>
  <c r="AF88" i="3" s="1"/>
  <c r="AF12" i="3"/>
  <c r="AF86" i="3" s="1"/>
  <c r="AD13" i="3"/>
  <c r="AD87" i="3" s="1"/>
  <c r="U20" i="3"/>
  <c r="AG14" i="3"/>
  <c r="AG88" i="3" s="1"/>
  <c r="AG11" i="3"/>
  <c r="AG85" i="3" s="1"/>
  <c r="AF9" i="3"/>
  <c r="AF15" i="3"/>
  <c r="AF89" i="3" s="1"/>
  <c r="AD15" i="3"/>
  <c r="AD89" i="3" s="1"/>
  <c r="AE14" i="3"/>
  <c r="AE88" i="3" s="1"/>
  <c r="AD9" i="3"/>
  <c r="AE9" i="3"/>
  <c r="AD14" i="3"/>
  <c r="AD88" i="3" s="1"/>
  <c r="AE12" i="3"/>
  <c r="AE86" i="3" s="1"/>
  <c r="S52" i="4"/>
  <c r="Q73" i="4"/>
  <c r="P73" i="4" s="1"/>
  <c r="Q75" i="4"/>
  <c r="P75" i="4" s="1"/>
  <c r="Q76" i="4"/>
  <c r="P76" i="4" s="1"/>
  <c r="S58" i="4"/>
  <c r="S47" i="4"/>
  <c r="S37" i="4"/>
  <c r="W27" i="3"/>
  <c r="S40" i="4"/>
  <c r="S46" i="4"/>
  <c r="AF11" i="3"/>
  <c r="AF85" i="3" s="1"/>
  <c r="AF13" i="3"/>
  <c r="AF87" i="3" s="1"/>
  <c r="AF10" i="3"/>
  <c r="AF84" i="3" s="1"/>
  <c r="U21" i="3"/>
  <c r="AD12" i="3"/>
  <c r="AD86" i="3" s="1"/>
  <c r="AD11" i="3"/>
  <c r="AD85" i="3" s="1"/>
  <c r="AE11" i="3"/>
  <c r="AE85" i="3" s="1"/>
  <c r="AD10" i="3"/>
  <c r="AD84" i="3" s="1"/>
  <c r="AE15" i="3"/>
  <c r="AE89" i="3" s="1"/>
  <c r="AE16" i="3"/>
  <c r="AE90" i="3" s="1"/>
  <c r="Q72" i="5"/>
  <c r="P72" i="5" s="1"/>
  <c r="Q77" i="5"/>
  <c r="P77" i="5" s="1"/>
  <c r="Q76" i="5"/>
  <c r="P76" i="5" s="1"/>
  <c r="AC19" i="5"/>
  <c r="AC21" i="5"/>
  <c r="AC23" i="5"/>
  <c r="AC20" i="5"/>
  <c r="AD21" i="5"/>
  <c r="AC24" i="5"/>
  <c r="AC25" i="5"/>
  <c r="AC26" i="5"/>
  <c r="AC22" i="5"/>
  <c r="AJ20" i="5"/>
  <c r="AJ19" i="5"/>
  <c r="AJ21" i="5"/>
  <c r="AJ23" i="5"/>
  <c r="AJ22" i="5"/>
  <c r="AJ26" i="5"/>
  <c r="AJ25" i="5"/>
  <c r="AJ24" i="5"/>
  <c r="AJ19" i="6"/>
  <c r="AJ23" i="6"/>
  <c r="AJ20" i="6"/>
  <c r="AJ22" i="6"/>
  <c r="AJ24" i="6"/>
  <c r="AJ21" i="6"/>
  <c r="AJ25" i="6"/>
  <c r="AJ78" i="6"/>
  <c r="AJ26" i="6"/>
  <c r="AG26" i="6"/>
  <c r="AG19" i="6"/>
  <c r="AG23" i="6"/>
  <c r="AG25" i="6"/>
  <c r="AG78" i="6"/>
  <c r="AG20" i="6"/>
  <c r="AG22" i="6"/>
  <c r="AG24" i="6"/>
  <c r="AG21" i="6"/>
  <c r="AD23" i="5"/>
  <c r="AD20" i="5"/>
  <c r="AD22" i="5"/>
  <c r="AD25" i="5"/>
  <c r="AD24" i="5"/>
  <c r="AD19" i="5"/>
  <c r="AD26" i="5"/>
  <c r="AF20" i="5"/>
  <c r="AF19" i="5"/>
  <c r="AF25" i="5"/>
  <c r="AF22" i="5"/>
  <c r="AF26" i="5"/>
  <c r="AF21" i="5"/>
  <c r="AF23" i="5"/>
  <c r="AF24" i="5"/>
  <c r="AF78" i="6"/>
  <c r="AF26" i="6"/>
  <c r="AF24" i="6"/>
  <c r="AF22" i="6"/>
  <c r="AF19" i="6"/>
  <c r="AF21" i="6"/>
  <c r="AF23" i="6"/>
  <c r="AF25" i="6"/>
  <c r="AF20" i="6"/>
  <c r="AC15" i="3"/>
  <c r="AC89" i="3" s="1"/>
  <c r="AC13" i="3"/>
  <c r="AC87" i="3" s="1"/>
  <c r="AC12" i="3"/>
  <c r="AC86" i="3" s="1"/>
  <c r="AC16" i="3"/>
  <c r="AC90" i="3" s="1"/>
  <c r="AE19" i="5"/>
  <c r="AE20" i="5"/>
  <c r="AE21" i="5"/>
  <c r="AE25" i="5"/>
  <c r="AE24" i="5"/>
  <c r="AE23" i="5"/>
  <c r="AE22" i="5"/>
  <c r="AE26" i="5"/>
  <c r="Q72" i="6"/>
  <c r="Q74" i="6"/>
  <c r="Q76" i="6"/>
  <c r="P76" i="6" s="1"/>
  <c r="AB14" i="3"/>
  <c r="AB88" i="3" s="1"/>
  <c r="AB16" i="3"/>
  <c r="AB90" i="3" s="1"/>
  <c r="AB15" i="3"/>
  <c r="AB89" i="3" s="1"/>
  <c r="AB12" i="3"/>
  <c r="AB86" i="3" s="1"/>
  <c r="AB11" i="3"/>
  <c r="AB85" i="3" s="1"/>
  <c r="AI20" i="6"/>
  <c r="AI21" i="6"/>
  <c r="AI26" i="6"/>
  <c r="AI78" i="6"/>
  <c r="AI19" i="6"/>
  <c r="AI22" i="6"/>
  <c r="AI23" i="6"/>
  <c r="AI24" i="6"/>
  <c r="AI25" i="6"/>
  <c r="U10" i="6"/>
  <c r="U10" i="5"/>
  <c r="AG9" i="3"/>
  <c r="AG10" i="3"/>
  <c r="AG84" i="3" s="1"/>
  <c r="AG16" i="3"/>
  <c r="AG90" i="3" s="1"/>
  <c r="AG12" i="3"/>
  <c r="AG86" i="3" s="1"/>
  <c r="X26" i="3"/>
  <c r="AA25" i="3"/>
  <c r="AB13" i="3"/>
  <c r="AB87" i="3" s="1"/>
  <c r="AC14" i="3"/>
  <c r="AC88" i="3" s="1"/>
  <c r="AB9" i="3"/>
  <c r="Q75" i="5"/>
  <c r="P75" i="5" s="1"/>
  <c r="Q74" i="5"/>
  <c r="P74" i="5" s="1"/>
  <c r="Q73" i="5"/>
  <c r="P73" i="5" s="1"/>
  <c r="AH19" i="5"/>
  <c r="AH20" i="5"/>
  <c r="AH21" i="5"/>
  <c r="AH24" i="5"/>
  <c r="AH23" i="5"/>
  <c r="AH25" i="5"/>
  <c r="AH22" i="5"/>
  <c r="AH26" i="5"/>
  <c r="AH19" i="6"/>
  <c r="AH20" i="6"/>
  <c r="AH22" i="6"/>
  <c r="AH24" i="6"/>
  <c r="AH78" i="6"/>
  <c r="AH26" i="6"/>
  <c r="AH21" i="6"/>
  <c r="AH23" i="6"/>
  <c r="AH25" i="6"/>
  <c r="AG20" i="5"/>
  <c r="AG19" i="5"/>
  <c r="AG23" i="5"/>
  <c r="AG24" i="5"/>
  <c r="AG25" i="5"/>
  <c r="AG21" i="5"/>
  <c r="AG22" i="5"/>
  <c r="AG26" i="5"/>
  <c r="AE21" i="6"/>
  <c r="AE22" i="6"/>
  <c r="AE24" i="6"/>
  <c r="AE26" i="6"/>
  <c r="AE78" i="6"/>
  <c r="AE19" i="6"/>
  <c r="AE20" i="6"/>
  <c r="AE23" i="6"/>
  <c r="AE25" i="6"/>
  <c r="Q73" i="6"/>
  <c r="P73" i="6" s="1"/>
  <c r="Q75" i="6"/>
  <c r="P75" i="6" s="1"/>
  <c r="Q77" i="6"/>
  <c r="P77" i="6" s="1"/>
  <c r="AI20" i="5"/>
  <c r="AI19" i="5"/>
  <c r="AI21" i="5"/>
  <c r="AI22" i="5"/>
  <c r="AI26" i="5"/>
  <c r="AI23" i="5"/>
  <c r="AI25" i="5"/>
  <c r="AI24" i="5"/>
  <c r="Z21" i="3"/>
  <c r="U27" i="3"/>
  <c r="X27" i="3"/>
  <c r="W28" i="3"/>
  <c r="Y26" i="3"/>
  <c r="Z25" i="3"/>
  <c r="V27" i="3"/>
  <c r="Y27" i="3"/>
  <c r="V26" i="3"/>
  <c r="Z20" i="3"/>
  <c r="U28" i="3"/>
  <c r="V23" i="3"/>
  <c r="V21" i="3"/>
  <c r="X23" i="3"/>
  <c r="X21" i="3"/>
  <c r="W24" i="3"/>
  <c r="W23" i="3"/>
  <c r="Y21" i="3"/>
  <c r="Y23" i="3"/>
  <c r="AA27" i="3"/>
  <c r="Z26" i="3"/>
  <c r="AA20" i="3"/>
  <c r="R10" i="3"/>
  <c r="U11" i="4"/>
  <c r="Z24" i="3"/>
  <c r="U26" i="3"/>
  <c r="U25" i="3"/>
  <c r="U24" i="3"/>
  <c r="U23" i="3"/>
  <c r="V20" i="3"/>
  <c r="V25" i="3"/>
  <c r="V28" i="3"/>
  <c r="V24" i="3"/>
  <c r="X20" i="3"/>
  <c r="X25" i="3"/>
  <c r="X28" i="3"/>
  <c r="X24" i="3"/>
  <c r="W20" i="3"/>
  <c r="W26" i="3"/>
  <c r="W21" i="3"/>
  <c r="W25" i="3"/>
  <c r="Y28" i="3"/>
  <c r="Y24" i="3"/>
  <c r="Y20" i="3"/>
  <c r="Y25" i="3"/>
  <c r="AA24" i="3"/>
  <c r="AA26" i="3"/>
  <c r="AA28" i="3"/>
  <c r="Z27" i="3"/>
  <c r="Z28" i="3"/>
  <c r="Z23" i="3"/>
  <c r="AA21" i="3"/>
  <c r="AK28" i="4"/>
  <c r="AK31" i="4"/>
  <c r="AK27" i="4"/>
  <c r="AK24" i="4"/>
  <c r="AK30" i="4"/>
  <c r="AK26" i="4"/>
  <c r="AK29" i="4"/>
  <c r="AK22" i="4"/>
  <c r="AK21" i="4"/>
  <c r="AK23" i="4"/>
  <c r="AK25" i="4"/>
  <c r="T84" i="3"/>
  <c r="T16" i="3"/>
  <c r="T90" i="3" s="1"/>
  <c r="T12" i="3"/>
  <c r="T86" i="3" s="1"/>
  <c r="T15" i="3"/>
  <c r="T89" i="3" s="1"/>
  <c r="T14" i="3"/>
  <c r="T88" i="3" s="1"/>
  <c r="T11" i="3"/>
  <c r="T85" i="3" s="1"/>
  <c r="T13" i="3"/>
  <c r="T87" i="3" s="1"/>
  <c r="T9" i="3"/>
  <c r="H10" i="2"/>
  <c r="I9" i="2"/>
  <c r="P74" i="6" l="1"/>
  <c r="P72" i="6"/>
  <c r="AK33" i="4"/>
  <c r="AK64" i="4" s="1"/>
  <c r="AT5" i="2"/>
  <c r="AS6" i="2"/>
  <c r="N86" i="3"/>
  <c r="M86" i="3" s="1"/>
  <c r="N88" i="3"/>
  <c r="M88" i="3" s="1"/>
  <c r="N87" i="3"/>
  <c r="M87" i="3" s="1"/>
  <c r="Y29" i="3"/>
  <c r="Y32" i="3" s="1"/>
  <c r="V29" i="3"/>
  <c r="V32" i="3" s="1"/>
  <c r="AC19" i="3"/>
  <c r="U29" i="3"/>
  <c r="U32" i="3" s="1"/>
  <c r="T19" i="3"/>
  <c r="AG19" i="3"/>
  <c r="AD19" i="3"/>
  <c r="AF19" i="3"/>
  <c r="AB19" i="3"/>
  <c r="AA29" i="3"/>
  <c r="AA32" i="3" s="1"/>
  <c r="Z29" i="3"/>
  <c r="Z32" i="3" s="1"/>
  <c r="W29" i="3"/>
  <c r="W32" i="3" s="1"/>
  <c r="X29" i="3"/>
  <c r="X32" i="3" s="1"/>
  <c r="AE19" i="3"/>
  <c r="AF21" i="3"/>
  <c r="AD21" i="3"/>
  <c r="AF20" i="3"/>
  <c r="AF28" i="3"/>
  <c r="AB24" i="3"/>
  <c r="Z30" i="3"/>
  <c r="Z41" i="3" s="1"/>
  <c r="AF24" i="3"/>
  <c r="AG27" i="3"/>
  <c r="AC26" i="3"/>
  <c r="Y30" i="3"/>
  <c r="Y41" i="3" s="1"/>
  <c r="W30" i="3"/>
  <c r="W41" i="3" s="1"/>
  <c r="X30" i="3"/>
  <c r="X41" i="3" s="1"/>
  <c r="V30" i="3"/>
  <c r="V41" i="3" s="1"/>
  <c r="AA30" i="3"/>
  <c r="AA41" i="3" s="1"/>
  <c r="U30" i="3"/>
  <c r="U41" i="3" s="1"/>
  <c r="AE24" i="3"/>
  <c r="AE23" i="3"/>
  <c r="AG20" i="3"/>
  <c r="AF26" i="3"/>
  <c r="AG25" i="3"/>
  <c r="AF23" i="3"/>
  <c r="N89" i="3"/>
  <c r="M89" i="3" s="1"/>
  <c r="N90" i="3"/>
  <c r="M90" i="3" s="1"/>
  <c r="AC21" i="3"/>
  <c r="AC23" i="3"/>
  <c r="AD25" i="3"/>
  <c r="AB28" i="3"/>
  <c r="AE25" i="3"/>
  <c r="AD20" i="3"/>
  <c r="AC20" i="3"/>
  <c r="AE20" i="3"/>
  <c r="AD24" i="3"/>
  <c r="AB27" i="3"/>
  <c r="AB23" i="3"/>
  <c r="AB20" i="3"/>
  <c r="AC25" i="3"/>
  <c r="AF25" i="3"/>
  <c r="AF27" i="3"/>
  <c r="AG24" i="3"/>
  <c r="AG26" i="3"/>
  <c r="AG28" i="3"/>
  <c r="AG23" i="3"/>
  <c r="AG21" i="3"/>
  <c r="AE21" i="3"/>
  <c r="AD23" i="3"/>
  <c r="AD27" i="3"/>
  <c r="AC28" i="3"/>
  <c r="AC24" i="3"/>
  <c r="AB26" i="3"/>
  <c r="AE27" i="3"/>
  <c r="AB21" i="3"/>
  <c r="AD26" i="3"/>
  <c r="AE28" i="3"/>
  <c r="AE26" i="3"/>
  <c r="S10" i="3"/>
  <c r="S84" i="3" s="1"/>
  <c r="L84" i="3" s="1"/>
  <c r="V10" i="6"/>
  <c r="V71" i="6" s="1"/>
  <c r="O71" i="6" s="1"/>
  <c r="V10" i="5"/>
  <c r="V71" i="5" s="1"/>
  <c r="O71" i="5" s="1"/>
  <c r="Q71" i="6"/>
  <c r="P71" i="6" s="1"/>
  <c r="V11" i="4"/>
  <c r="V73" i="4" s="1"/>
  <c r="O73" i="4" s="1"/>
  <c r="AD28" i="3"/>
  <c r="AD27" i="5"/>
  <c r="AD30" i="5" s="1"/>
  <c r="U11" i="6"/>
  <c r="U11" i="5"/>
  <c r="AI27" i="5"/>
  <c r="AI30" i="5" s="1"/>
  <c r="AE27" i="6"/>
  <c r="AE30" i="6" s="1"/>
  <c r="AH27" i="5"/>
  <c r="AH30" i="5" s="1"/>
  <c r="AI27" i="6"/>
  <c r="AI30" i="6" s="1"/>
  <c r="N85" i="3"/>
  <c r="M85" i="3" s="1"/>
  <c r="AB25" i="3"/>
  <c r="AF27" i="6"/>
  <c r="AF30" i="6" s="1"/>
  <c r="AF27" i="5"/>
  <c r="AF30" i="5" s="1"/>
  <c r="AG27" i="6"/>
  <c r="AG30" i="6" s="1"/>
  <c r="AJ27" i="6"/>
  <c r="AJ30" i="6" s="1"/>
  <c r="AG27" i="5"/>
  <c r="AG30" i="5" s="1"/>
  <c r="AH27" i="6"/>
  <c r="AH30" i="6" s="1"/>
  <c r="AE27" i="5"/>
  <c r="AE30" i="5" s="1"/>
  <c r="AC27" i="3"/>
  <c r="AJ27" i="5"/>
  <c r="AJ30" i="5" s="1"/>
  <c r="Q71" i="5"/>
  <c r="P71" i="5" s="1"/>
  <c r="AC27" i="5"/>
  <c r="AC30" i="5" s="1"/>
  <c r="AK32" i="4"/>
  <c r="AK36" i="4" s="1"/>
  <c r="R11" i="3"/>
  <c r="U12" i="4"/>
  <c r="T21" i="3"/>
  <c r="T23" i="3"/>
  <c r="T24" i="3"/>
  <c r="T25" i="3"/>
  <c r="T26" i="3"/>
  <c r="T27" i="3"/>
  <c r="T28" i="3"/>
  <c r="T20" i="3"/>
  <c r="J9" i="2"/>
  <c r="I10" i="2"/>
  <c r="AK58" i="4" l="1"/>
  <c r="AK59" i="4" s="1"/>
  <c r="AK48" i="4"/>
  <c r="AK49" i="4" s="1"/>
  <c r="AK52" i="4"/>
  <c r="AK53" i="4" s="1"/>
  <c r="AK60" i="4"/>
  <c r="AK61" i="4" s="1"/>
  <c r="AK54" i="4"/>
  <c r="AK55" i="4" s="1"/>
  <c r="AK65" i="4"/>
  <c r="AK66" i="4" s="1"/>
  <c r="R66" i="4" s="1"/>
  <c r="G26" i="4" s="1"/>
  <c r="AK67" i="4"/>
  <c r="AK68" i="4" s="1"/>
  <c r="AK42" i="4"/>
  <c r="AK37" i="4"/>
  <c r="R37" i="4" s="1"/>
  <c r="Q37" i="4" s="1"/>
  <c r="G10" i="4" s="1"/>
  <c r="AT6" i="2"/>
  <c r="AU5" i="2"/>
  <c r="N84" i="3"/>
  <c r="M84" i="3" s="1"/>
  <c r="AB29" i="3"/>
  <c r="AB32" i="3" s="1"/>
  <c r="AG29" i="3"/>
  <c r="AG32" i="3" s="1"/>
  <c r="T29" i="3"/>
  <c r="T32" i="3" s="1"/>
  <c r="T33" i="3" s="1"/>
  <c r="AE29" i="3"/>
  <c r="AE32" i="3" s="1"/>
  <c r="AF29" i="3"/>
  <c r="AF32" i="3" s="1"/>
  <c r="AD29" i="3"/>
  <c r="AD32" i="3" s="1"/>
  <c r="AC29" i="3"/>
  <c r="AC32" i="3" s="1"/>
  <c r="T30" i="3"/>
  <c r="T41" i="3" s="1"/>
  <c r="T42" i="3" s="1"/>
  <c r="U42" i="3" s="1"/>
  <c r="AE30" i="3"/>
  <c r="AE41" i="3" s="1"/>
  <c r="AD30" i="3"/>
  <c r="AD41" i="3" s="1"/>
  <c r="AF30" i="3"/>
  <c r="AF41" i="3" s="1"/>
  <c r="AB30" i="3"/>
  <c r="AB41" i="3" s="1"/>
  <c r="AC30" i="3"/>
  <c r="AC41" i="3" s="1"/>
  <c r="AG30" i="3"/>
  <c r="AG41" i="3" s="1"/>
  <c r="V11" i="5"/>
  <c r="V72" i="5" s="1"/>
  <c r="O72" i="5" s="1"/>
  <c r="S11" i="3"/>
  <c r="S85" i="3" s="1"/>
  <c r="L85" i="3" s="1"/>
  <c r="V11" i="6"/>
  <c r="V72" i="6" s="1"/>
  <c r="O72" i="6" s="1"/>
  <c r="V12" i="4"/>
  <c r="V74" i="4" s="1"/>
  <c r="O74" i="4" s="1"/>
  <c r="U12" i="6"/>
  <c r="U12" i="5"/>
  <c r="AC35" i="5"/>
  <c r="AC36" i="5" s="1"/>
  <c r="AC37" i="5" s="1"/>
  <c r="AC31" i="5"/>
  <c r="AC40" i="5"/>
  <c r="AE35" i="6"/>
  <c r="AF35" i="6" s="1"/>
  <c r="AG35" i="6" s="1"/>
  <c r="AE40" i="6"/>
  <c r="AE41" i="6" s="1"/>
  <c r="AE42" i="6" s="1"/>
  <c r="AE31" i="6"/>
  <c r="AE32" i="6" s="1"/>
  <c r="AE45" i="6"/>
  <c r="S45" i="6" s="1"/>
  <c r="AE55" i="6"/>
  <c r="AF55" i="6" s="1"/>
  <c r="AE50" i="6"/>
  <c r="AE51" i="6" s="1"/>
  <c r="S51" i="6" s="1"/>
  <c r="AE65" i="6"/>
  <c r="AE66" i="6" s="1"/>
  <c r="AE60" i="6"/>
  <c r="AF60" i="6" s="1"/>
  <c r="AK46" i="4"/>
  <c r="R46" i="4" s="1"/>
  <c r="G14" i="4" s="1"/>
  <c r="AK40" i="4"/>
  <c r="R65" i="4"/>
  <c r="G24" i="4" s="1"/>
  <c r="R12" i="3"/>
  <c r="U13" i="4"/>
  <c r="K9" i="2"/>
  <c r="J10" i="2"/>
  <c r="R58" i="4" l="1"/>
  <c r="G21" i="4" s="1"/>
  <c r="I21" i="4" s="1"/>
  <c r="I14" i="4"/>
  <c r="I24" i="4"/>
  <c r="AK38" i="4"/>
  <c r="R38" i="4" s="1"/>
  <c r="R40" i="4"/>
  <c r="G6" i="4" s="1"/>
  <c r="I6" i="4" s="1"/>
  <c r="Q46" i="4"/>
  <c r="AK41" i="4"/>
  <c r="AV5" i="2"/>
  <c r="AU6" i="2"/>
  <c r="T79" i="3"/>
  <c r="U79" i="3" s="1"/>
  <c r="U80" i="3" s="1"/>
  <c r="T75" i="3"/>
  <c r="U75" i="3" s="1"/>
  <c r="AE36" i="6"/>
  <c r="AE37" i="6" s="1"/>
  <c r="S37" i="6" s="1"/>
  <c r="AC41" i="5"/>
  <c r="AC42" i="5" s="1"/>
  <c r="AD31" i="5"/>
  <c r="AE31" i="5" s="1"/>
  <c r="T47" i="3"/>
  <c r="T44" i="3"/>
  <c r="U44" i="3" s="1"/>
  <c r="T46" i="3"/>
  <c r="U46" i="3" s="1"/>
  <c r="T45" i="3"/>
  <c r="T43" i="3"/>
  <c r="U33" i="3"/>
  <c r="T37" i="3"/>
  <c r="U37" i="3" s="1"/>
  <c r="V37" i="3" s="1"/>
  <c r="Q65" i="4"/>
  <c r="AF50" i="6"/>
  <c r="AG50" i="6" s="1"/>
  <c r="AE56" i="6"/>
  <c r="AF56" i="6" s="1"/>
  <c r="AE61" i="6"/>
  <c r="AE62" i="6" s="1"/>
  <c r="S62" i="6" s="1"/>
  <c r="S12" i="3"/>
  <c r="S86" i="3" s="1"/>
  <c r="L86" i="3" s="1"/>
  <c r="V12" i="5"/>
  <c r="V73" i="5" s="1"/>
  <c r="O73" i="5" s="1"/>
  <c r="AE33" i="6"/>
  <c r="S33" i="6" s="1"/>
  <c r="V12" i="6"/>
  <c r="V73" i="6" s="1"/>
  <c r="O73" i="6" s="1"/>
  <c r="AE52" i="6"/>
  <c r="S52" i="6" s="1"/>
  <c r="AE46" i="6"/>
  <c r="AE47" i="6" s="1"/>
  <c r="S47" i="6" s="1"/>
  <c r="AF45" i="6"/>
  <c r="AG45" i="6" s="1"/>
  <c r="V13" i="4"/>
  <c r="V75" i="4" s="1"/>
  <c r="O75" i="4" s="1"/>
  <c r="S31" i="6"/>
  <c r="AF40" i="6"/>
  <c r="S40" i="6"/>
  <c r="R52" i="4"/>
  <c r="AG55" i="6"/>
  <c r="AH55" i="6" s="1"/>
  <c r="AF65" i="6"/>
  <c r="AF66" i="6" s="1"/>
  <c r="AF31" i="6"/>
  <c r="AG31" i="6" s="1"/>
  <c r="AE67" i="6"/>
  <c r="S67" i="6" s="1"/>
  <c r="U13" i="6"/>
  <c r="U13" i="5"/>
  <c r="S42" i="6"/>
  <c r="S50" i="6"/>
  <c r="S41" i="6"/>
  <c r="AC50" i="5"/>
  <c r="AD40" i="5"/>
  <c r="S66" i="6"/>
  <c r="S60" i="6"/>
  <c r="S65" i="6"/>
  <c r="S55" i="6"/>
  <c r="S32" i="6"/>
  <c r="S35" i="6"/>
  <c r="AH35" i="6"/>
  <c r="AG60" i="6"/>
  <c r="AC32" i="5"/>
  <c r="AC45" i="5"/>
  <c r="AD35" i="5"/>
  <c r="R59" i="4"/>
  <c r="AK47" i="4"/>
  <c r="R67" i="4"/>
  <c r="J24" i="4" s="1"/>
  <c r="R13" i="3"/>
  <c r="U14" i="4"/>
  <c r="T65" i="3"/>
  <c r="T50" i="3"/>
  <c r="U50" i="3" s="1"/>
  <c r="T70" i="3"/>
  <c r="U70" i="3" s="1"/>
  <c r="T60" i="3"/>
  <c r="U60" i="3" s="1"/>
  <c r="T55" i="3"/>
  <c r="U55" i="3" s="1"/>
  <c r="U56" i="3" s="1"/>
  <c r="L9" i="2"/>
  <c r="K10" i="2"/>
  <c r="Q58" i="4" l="1"/>
  <c r="R41" i="4"/>
  <c r="G8" i="4" s="1"/>
  <c r="I8" i="4" s="1"/>
  <c r="AK43" i="4"/>
  <c r="U65" i="3"/>
  <c r="U66" i="3" s="1"/>
  <c r="Q38" i="4"/>
  <c r="G12" i="4" s="1"/>
  <c r="Q67" i="4"/>
  <c r="R68" i="4"/>
  <c r="J26" i="4" s="1"/>
  <c r="G23" i="4"/>
  <c r="I23" i="4" s="1"/>
  <c r="Q59" i="4"/>
  <c r="R47" i="4"/>
  <c r="Q47" i="4" s="1"/>
  <c r="Q40" i="4"/>
  <c r="AF36" i="6"/>
  <c r="AG36" i="6" s="1"/>
  <c r="Q52" i="4"/>
  <c r="G18" i="4"/>
  <c r="I18" i="4" s="1"/>
  <c r="R61" i="4"/>
  <c r="R42" i="4"/>
  <c r="AW5" i="2"/>
  <c r="AV6" i="2"/>
  <c r="V79" i="3"/>
  <c r="S31" i="5"/>
  <c r="S36" i="6"/>
  <c r="AC33" i="5"/>
  <c r="S56" i="6"/>
  <c r="V42" i="3"/>
  <c r="W42" i="3" s="1"/>
  <c r="U47" i="3"/>
  <c r="U43" i="3"/>
  <c r="U45" i="3"/>
  <c r="V44" i="3"/>
  <c r="W44" i="3" s="1"/>
  <c r="X44" i="3" s="1"/>
  <c r="V46" i="3"/>
  <c r="S61" i="6"/>
  <c r="AE57" i="6"/>
  <c r="S57" i="6" s="1"/>
  <c r="AH50" i="6"/>
  <c r="AI50" i="6" s="1"/>
  <c r="AJ50" i="6" s="1"/>
  <c r="AF51" i="6"/>
  <c r="AF52" i="6" s="1"/>
  <c r="AF61" i="6"/>
  <c r="AG61" i="6" s="1"/>
  <c r="S46" i="6"/>
  <c r="V13" i="5"/>
  <c r="V74" i="5" s="1"/>
  <c r="O74" i="5" s="1"/>
  <c r="V13" i="6"/>
  <c r="V74" i="6" s="1"/>
  <c r="O74" i="6" s="1"/>
  <c r="S13" i="3"/>
  <c r="S87" i="3" s="1"/>
  <c r="L87" i="3" s="1"/>
  <c r="AF46" i="6"/>
  <c r="AF47" i="6" s="1"/>
  <c r="V14" i="4"/>
  <c r="V76" i="4" s="1"/>
  <c r="O76" i="4" s="1"/>
  <c r="AF67" i="6"/>
  <c r="AG56" i="6"/>
  <c r="AH56" i="6" s="1"/>
  <c r="AD32" i="5"/>
  <c r="AE32" i="5" s="1"/>
  <c r="AG40" i="6"/>
  <c r="AF41" i="6"/>
  <c r="AF42" i="6" s="1"/>
  <c r="AH31" i="6"/>
  <c r="AI31" i="6" s="1"/>
  <c r="AJ31" i="6" s="1"/>
  <c r="AK31" i="6" s="1"/>
  <c r="R55" i="4"/>
  <c r="R53" i="4"/>
  <c r="G20" i="4" s="1"/>
  <c r="I20" i="4" s="1"/>
  <c r="AG65" i="6"/>
  <c r="AF32" i="6"/>
  <c r="AF33" i="6" s="1"/>
  <c r="AD45" i="5"/>
  <c r="AE45" i="5" s="1"/>
  <c r="S45" i="5" s="1"/>
  <c r="AE35" i="5"/>
  <c r="S35" i="5" s="1"/>
  <c r="AF31" i="5"/>
  <c r="AG31" i="5" s="1"/>
  <c r="AC60" i="5"/>
  <c r="AC51" i="5"/>
  <c r="AC52" i="5" s="1"/>
  <c r="AI35" i="6"/>
  <c r="U14" i="6"/>
  <c r="U14" i="5"/>
  <c r="U38" i="3"/>
  <c r="V38" i="3" s="1"/>
  <c r="AC55" i="5"/>
  <c r="AC46" i="5"/>
  <c r="AD36" i="5"/>
  <c r="AD37" i="5" s="1"/>
  <c r="AI55" i="6"/>
  <c r="AJ55" i="6" s="1"/>
  <c r="AH60" i="6"/>
  <c r="AE40" i="5"/>
  <c r="AF40" i="5" s="1"/>
  <c r="AD50" i="5"/>
  <c r="AD41" i="5"/>
  <c r="AD42" i="5" s="1"/>
  <c r="AH45" i="6"/>
  <c r="AI45" i="6" s="1"/>
  <c r="V55" i="3"/>
  <c r="V56" i="3" s="1"/>
  <c r="V57" i="3" s="1"/>
  <c r="R14" i="3"/>
  <c r="U15" i="4"/>
  <c r="U71" i="3"/>
  <c r="V70" i="3"/>
  <c r="U51" i="3"/>
  <c r="V50" i="3"/>
  <c r="W50" i="3" s="1"/>
  <c r="V75" i="3"/>
  <c r="U76" i="3"/>
  <c r="U61" i="3"/>
  <c r="V60" i="3"/>
  <c r="U34" i="3"/>
  <c r="V33" i="3"/>
  <c r="W37" i="3"/>
  <c r="M9" i="2"/>
  <c r="L10" i="2"/>
  <c r="V65" i="3" l="1"/>
  <c r="W65" i="3" s="1"/>
  <c r="Q41" i="4"/>
  <c r="Q61" i="4"/>
  <c r="J23" i="4"/>
  <c r="L23" i="4" s="1"/>
  <c r="Q68" i="4"/>
  <c r="Q55" i="4"/>
  <c r="J20" i="4"/>
  <c r="L20" i="4" s="1"/>
  <c r="R60" i="4"/>
  <c r="Q53" i="4"/>
  <c r="R48" i="4"/>
  <c r="J14" i="4" s="1"/>
  <c r="R54" i="4"/>
  <c r="G16" i="4"/>
  <c r="R49" i="4"/>
  <c r="Q42" i="4"/>
  <c r="J6" i="4"/>
  <c r="L6" i="4" s="1"/>
  <c r="R43" i="4"/>
  <c r="J8" i="4" s="1"/>
  <c r="AH36" i="6"/>
  <c r="AI36" i="6" s="1"/>
  <c r="AF37" i="6"/>
  <c r="AG37" i="6" s="1"/>
  <c r="AX5" i="2"/>
  <c r="AW6" i="2"/>
  <c r="V80" i="3"/>
  <c r="W79" i="3"/>
  <c r="S40" i="5"/>
  <c r="S32" i="5"/>
  <c r="V43" i="3"/>
  <c r="W43" i="3" s="1"/>
  <c r="Y44" i="3"/>
  <c r="Z44" i="3" s="1"/>
  <c r="V47" i="3"/>
  <c r="W46" i="3"/>
  <c r="X46" i="3" s="1"/>
  <c r="V45" i="3"/>
  <c r="W45" i="3" s="1"/>
  <c r="X45" i="3" s="1"/>
  <c r="V34" i="3"/>
  <c r="X42" i="3"/>
  <c r="Y42" i="3" s="1"/>
  <c r="AF57" i="6"/>
  <c r="AG57" i="6" s="1"/>
  <c r="AH57" i="6" s="1"/>
  <c r="AG51" i="6"/>
  <c r="AG52" i="6" s="1"/>
  <c r="AG46" i="6"/>
  <c r="AG47" i="6" s="1"/>
  <c r="AF62" i="6"/>
  <c r="AG62" i="6" s="1"/>
  <c r="AH61" i="6"/>
  <c r="V14" i="5"/>
  <c r="V75" i="5" s="1"/>
  <c r="O75" i="5" s="1"/>
  <c r="S14" i="3"/>
  <c r="S88" i="3" s="1"/>
  <c r="L88" i="3" s="1"/>
  <c r="V14" i="6"/>
  <c r="V75" i="6" s="1"/>
  <c r="O75" i="6" s="1"/>
  <c r="AD33" i="5"/>
  <c r="AE33" i="5" s="1"/>
  <c r="AG32" i="6"/>
  <c r="R31" i="6"/>
  <c r="Q31" i="6" s="1"/>
  <c r="V15" i="4"/>
  <c r="V77" i="4" s="1"/>
  <c r="O77" i="4" s="1"/>
  <c r="AI60" i="6"/>
  <c r="AG41" i="6"/>
  <c r="AG42" i="6" s="1"/>
  <c r="AH40" i="6"/>
  <c r="AJ45" i="6"/>
  <c r="AK45" i="6" s="1"/>
  <c r="AG66" i="6"/>
  <c r="AG67" i="6" s="1"/>
  <c r="AH65" i="6"/>
  <c r="AH31" i="5"/>
  <c r="AI31" i="5" s="1"/>
  <c r="U15" i="6"/>
  <c r="U15" i="5"/>
  <c r="AG40" i="5"/>
  <c r="AH40" i="5" s="1"/>
  <c r="AE41" i="5"/>
  <c r="AF41" i="5" s="1"/>
  <c r="AK50" i="6"/>
  <c r="R50" i="6" s="1"/>
  <c r="I13" i="6" s="1"/>
  <c r="AI56" i="6"/>
  <c r="AF45" i="5"/>
  <c r="AG45" i="5" s="1"/>
  <c r="AC65" i="5"/>
  <c r="AC56" i="5"/>
  <c r="AC57" i="5" s="1"/>
  <c r="AC61" i="5"/>
  <c r="AJ35" i="6"/>
  <c r="AD55" i="5"/>
  <c r="AD46" i="5"/>
  <c r="AK55" i="6"/>
  <c r="R55" i="6" s="1"/>
  <c r="AD60" i="5"/>
  <c r="AD51" i="5"/>
  <c r="AD52" i="5" s="1"/>
  <c r="AC47" i="5"/>
  <c r="AE50" i="5"/>
  <c r="AF32" i="5"/>
  <c r="AF35" i="5"/>
  <c r="AE36" i="5"/>
  <c r="S36" i="5" s="1"/>
  <c r="Q66" i="4"/>
  <c r="X50" i="3"/>
  <c r="Y50" i="3" s="1"/>
  <c r="V51" i="3"/>
  <c r="V71" i="3"/>
  <c r="V72" i="3" s="1"/>
  <c r="W75" i="3"/>
  <c r="R15" i="3"/>
  <c r="U16" i="4"/>
  <c r="W33" i="3"/>
  <c r="V61" i="3"/>
  <c r="W60" i="3"/>
  <c r="X60" i="3" s="1"/>
  <c r="V76" i="3"/>
  <c r="W70" i="3"/>
  <c r="X37" i="3"/>
  <c r="Y37" i="3" s="1"/>
  <c r="W55" i="3"/>
  <c r="V39" i="3"/>
  <c r="W38" i="3"/>
  <c r="N9" i="2"/>
  <c r="M10" i="2"/>
  <c r="V66" i="3" l="1"/>
  <c r="V67" i="3" s="1"/>
  <c r="X65" i="3"/>
  <c r="Y65" i="3" s="1"/>
  <c r="Z65" i="3" s="1"/>
  <c r="Q55" i="6"/>
  <c r="I15" i="6"/>
  <c r="Q48" i="4"/>
  <c r="L14" i="4"/>
  <c r="L24" i="4"/>
  <c r="I16" i="4"/>
  <c r="I26" i="4"/>
  <c r="J21" i="4"/>
  <c r="L21" i="4" s="1"/>
  <c r="Q60" i="4"/>
  <c r="Q54" i="4"/>
  <c r="J18" i="4"/>
  <c r="L18" i="4" s="1"/>
  <c r="Q49" i="4"/>
  <c r="J16" i="4"/>
  <c r="Q43" i="4"/>
  <c r="L8" i="4"/>
  <c r="AH37" i="6"/>
  <c r="AI37" i="6" s="1"/>
  <c r="AX6" i="2"/>
  <c r="AY5" i="2"/>
  <c r="X75" i="3"/>
  <c r="Y75" i="3" s="1"/>
  <c r="X79" i="3"/>
  <c r="V81" i="3"/>
  <c r="W80" i="3"/>
  <c r="AH51" i="6"/>
  <c r="AI51" i="6" s="1"/>
  <c r="Y45" i="3"/>
  <c r="Z45" i="3" s="1"/>
  <c r="AA44" i="3"/>
  <c r="AB44" i="3" s="1"/>
  <c r="Y46" i="3"/>
  <c r="Z46" i="3" s="1"/>
  <c r="AA46" i="3" s="1"/>
  <c r="W47" i="3"/>
  <c r="X47" i="3" s="1"/>
  <c r="W71" i="3"/>
  <c r="W72" i="3" s="1"/>
  <c r="X43" i="3"/>
  <c r="Z42" i="3"/>
  <c r="AH46" i="6"/>
  <c r="AI46" i="6" s="1"/>
  <c r="R45" i="6"/>
  <c r="AH62" i="6"/>
  <c r="AI61" i="6"/>
  <c r="I5" i="6"/>
  <c r="L5" i="6" s="1"/>
  <c r="S15" i="3"/>
  <c r="S89" i="3" s="1"/>
  <c r="L89" i="3" s="1"/>
  <c r="V15" i="5"/>
  <c r="V76" i="5" s="1"/>
  <c r="O76" i="5" s="1"/>
  <c r="V15" i="6"/>
  <c r="V76" i="6" s="1"/>
  <c r="O76" i="6" s="1"/>
  <c r="AF33" i="5"/>
  <c r="S33" i="5"/>
  <c r="AJ60" i="6"/>
  <c r="AH32" i="6"/>
  <c r="AG33" i="6"/>
  <c r="V16" i="4"/>
  <c r="V78" i="4" s="1"/>
  <c r="O78" i="4" s="1"/>
  <c r="AG32" i="5"/>
  <c r="AG41" i="5"/>
  <c r="AH41" i="5" s="1"/>
  <c r="AH41" i="6"/>
  <c r="AH42" i="6" s="1"/>
  <c r="AI40" i="6"/>
  <c r="AE42" i="5"/>
  <c r="S42" i="5" s="1"/>
  <c r="S41" i="5"/>
  <c r="AH66" i="6"/>
  <c r="AH67" i="6" s="1"/>
  <c r="AI65" i="6"/>
  <c r="U16" i="6"/>
  <c r="U16" i="5"/>
  <c r="AF36" i="5"/>
  <c r="AJ31" i="5"/>
  <c r="AK31" i="5" s="1"/>
  <c r="S50" i="5"/>
  <c r="AE51" i="5"/>
  <c r="S51" i="5" s="1"/>
  <c r="AD61" i="5"/>
  <c r="AD47" i="5"/>
  <c r="AJ36" i="6"/>
  <c r="AC62" i="5"/>
  <c r="AD65" i="5"/>
  <c r="AC66" i="5"/>
  <c r="AE46" i="5"/>
  <c r="AI40" i="5"/>
  <c r="AK35" i="6"/>
  <c r="AF50" i="5"/>
  <c r="AG35" i="5"/>
  <c r="AH35" i="5" s="1"/>
  <c r="AE37" i="5"/>
  <c r="S37" i="5" s="1"/>
  <c r="AI57" i="6"/>
  <c r="AJ56" i="6"/>
  <c r="AH45" i="5"/>
  <c r="AI45" i="5" s="1"/>
  <c r="AE55" i="5"/>
  <c r="AF55" i="5" s="1"/>
  <c r="AD56" i="5"/>
  <c r="AD57" i="5" s="1"/>
  <c r="AE60" i="5"/>
  <c r="S60" i="5" s="1"/>
  <c r="Q50" i="6"/>
  <c r="Y60" i="3"/>
  <c r="Z50" i="3"/>
  <c r="X55" i="3"/>
  <c r="Y55" i="3" s="1"/>
  <c r="W51" i="3"/>
  <c r="X51" i="3" s="1"/>
  <c r="V52" i="3"/>
  <c r="X33" i="3"/>
  <c r="Y33" i="3" s="1"/>
  <c r="R16" i="3"/>
  <c r="U17" i="4"/>
  <c r="W56" i="3"/>
  <c r="W57" i="3" s="1"/>
  <c r="W66" i="3"/>
  <c r="W67" i="3" s="1"/>
  <c r="X70" i="3"/>
  <c r="V77" i="3"/>
  <c r="W76" i="3"/>
  <c r="V62" i="3"/>
  <c r="W61" i="3"/>
  <c r="X61" i="3" s="1"/>
  <c r="V35" i="3"/>
  <c r="W34" i="3"/>
  <c r="Z37" i="3"/>
  <c r="W39" i="3"/>
  <c r="X38" i="3"/>
  <c r="N10" i="2"/>
  <c r="O9" i="2"/>
  <c r="N8" i="2"/>
  <c r="Q45" i="6" l="1"/>
  <c r="I11" i="6"/>
  <c r="AA65" i="3"/>
  <c r="AB65" i="3" s="1"/>
  <c r="L16" i="4"/>
  <c r="L26" i="4"/>
  <c r="S55" i="5"/>
  <c r="AJ61" i="6"/>
  <c r="AJ51" i="6"/>
  <c r="AK51" i="6" s="1"/>
  <c r="R51" i="6" s="1"/>
  <c r="I14" i="6" s="1"/>
  <c r="AH52" i="6"/>
  <c r="AI52" i="6" s="1"/>
  <c r="AZ5" i="2"/>
  <c r="AY6" i="2"/>
  <c r="Y79" i="3"/>
  <c r="Z79" i="3" s="1"/>
  <c r="AA79" i="3" s="1"/>
  <c r="Z75" i="3"/>
  <c r="AA75" i="3" s="1"/>
  <c r="W81" i="3"/>
  <c r="X80" i="3"/>
  <c r="AA45" i="3"/>
  <c r="AB45" i="3" s="1"/>
  <c r="AG33" i="5"/>
  <c r="AC44" i="3"/>
  <c r="AD44" i="3" s="1"/>
  <c r="AE44" i="3" s="1"/>
  <c r="Y47" i="3"/>
  <c r="Z47" i="3" s="1"/>
  <c r="AA47" i="3" s="1"/>
  <c r="AB46" i="3"/>
  <c r="AC46" i="3" s="1"/>
  <c r="AD46" i="3" s="1"/>
  <c r="AK60" i="6"/>
  <c r="L13" i="6"/>
  <c r="Y43" i="3"/>
  <c r="Z43" i="3" s="1"/>
  <c r="AA42" i="3"/>
  <c r="AH47" i="6"/>
  <c r="AI47" i="6" s="1"/>
  <c r="AJ46" i="6"/>
  <c r="AK46" i="6" s="1"/>
  <c r="R46" i="6" s="1"/>
  <c r="I12" i="6" s="1"/>
  <c r="AI62" i="6"/>
  <c r="S16" i="3"/>
  <c r="S90" i="3" s="1"/>
  <c r="L90" i="3" s="1"/>
  <c r="E31" i="3" s="1"/>
  <c r="V16" i="6"/>
  <c r="V77" i="6" s="1"/>
  <c r="O77" i="6" s="1"/>
  <c r="F22" i="6" s="1"/>
  <c r="V16" i="5"/>
  <c r="V77" i="5" s="1"/>
  <c r="O77" i="5" s="1"/>
  <c r="F25" i="5" s="1"/>
  <c r="AH32" i="5"/>
  <c r="AH33" i="6"/>
  <c r="AI32" i="6"/>
  <c r="V17" i="4"/>
  <c r="V79" i="4" s="1"/>
  <c r="O79" i="4" s="1"/>
  <c r="E28" i="4" s="1"/>
  <c r="AI41" i="5"/>
  <c r="AJ40" i="5"/>
  <c r="AD62" i="5"/>
  <c r="F21" i="6"/>
  <c r="AJ40" i="6"/>
  <c r="AI41" i="6"/>
  <c r="AF42" i="5"/>
  <c r="AG42" i="5" s="1"/>
  <c r="AE52" i="5"/>
  <c r="S52" i="5" s="1"/>
  <c r="AI66" i="6"/>
  <c r="AI67" i="6" s="1"/>
  <c r="AJ65" i="6"/>
  <c r="AG55" i="5"/>
  <c r="AH55" i="5" s="1"/>
  <c r="AE56" i="5"/>
  <c r="AE57" i="5" s="1"/>
  <c r="S57" i="5" s="1"/>
  <c r="R35" i="6"/>
  <c r="S46" i="5"/>
  <c r="AE47" i="5"/>
  <c r="S47" i="5" s="1"/>
  <c r="AD66" i="5"/>
  <c r="AK36" i="6"/>
  <c r="AJ37" i="6"/>
  <c r="AI35" i="5"/>
  <c r="AG36" i="5"/>
  <c r="AH36" i="5" s="1"/>
  <c r="X56" i="3"/>
  <c r="Y56" i="3" s="1"/>
  <c r="R31" i="5"/>
  <c r="AF46" i="5"/>
  <c r="AF60" i="5"/>
  <c r="AG60" i="5" s="1"/>
  <c r="AE61" i="5"/>
  <c r="AJ45" i="5"/>
  <c r="AK45" i="5" s="1"/>
  <c r="AK56" i="6"/>
  <c r="R56" i="6" s="1"/>
  <c r="AJ57" i="6"/>
  <c r="AG50" i="5"/>
  <c r="AF51" i="5"/>
  <c r="AE65" i="5"/>
  <c r="AC67" i="5"/>
  <c r="AF37" i="5"/>
  <c r="Z60" i="3"/>
  <c r="W35" i="3"/>
  <c r="Y51" i="3"/>
  <c r="Z51" i="3" s="1"/>
  <c r="AA50" i="3"/>
  <c r="W52" i="3"/>
  <c r="X52" i="3" s="1"/>
  <c r="X66" i="3"/>
  <c r="Y66" i="3" s="1"/>
  <c r="Z33" i="3"/>
  <c r="Y61" i="3"/>
  <c r="X34" i="3"/>
  <c r="Y34" i="3" s="1"/>
  <c r="W62" i="3"/>
  <c r="X62" i="3" s="1"/>
  <c r="W77" i="3"/>
  <c r="X71" i="3"/>
  <c r="X72" i="3" s="1"/>
  <c r="Y70" i="3"/>
  <c r="X76" i="3"/>
  <c r="Z55" i="3"/>
  <c r="AA37" i="3"/>
  <c r="AB37" i="3" s="1"/>
  <c r="Y38" i="3"/>
  <c r="X39" i="3"/>
  <c r="P9" i="2"/>
  <c r="O10" i="2"/>
  <c r="F24" i="5" l="1"/>
  <c r="F21" i="5"/>
  <c r="F22" i="5"/>
  <c r="E33" i="3"/>
  <c r="E29" i="4"/>
  <c r="E31" i="4"/>
  <c r="F23" i="5"/>
  <c r="E32" i="4"/>
  <c r="E27" i="4"/>
  <c r="F20" i="6"/>
  <c r="F18" i="6"/>
  <c r="Q51" i="6"/>
  <c r="Q56" i="6"/>
  <c r="I16" i="6"/>
  <c r="L16" i="6" s="1"/>
  <c r="AC65" i="3"/>
  <c r="AD65" i="3" s="1"/>
  <c r="L15" i="6"/>
  <c r="AJ62" i="6"/>
  <c r="AK61" i="6"/>
  <c r="AJ52" i="6"/>
  <c r="AK52" i="6" s="1"/>
  <c r="R52" i="6" s="1"/>
  <c r="Q52" i="6" s="1"/>
  <c r="AH33" i="5"/>
  <c r="E32" i="3"/>
  <c r="F20" i="5"/>
  <c r="BA5" i="2"/>
  <c r="AZ6" i="2"/>
  <c r="F23" i="6"/>
  <c r="F19" i="6"/>
  <c r="E30" i="4"/>
  <c r="E36" i="3"/>
  <c r="E34" i="3"/>
  <c r="E35" i="3"/>
  <c r="X81" i="3"/>
  <c r="AB75" i="3"/>
  <c r="Y80" i="3"/>
  <c r="AB79" i="3"/>
  <c r="AF44" i="3"/>
  <c r="AG44" i="3" s="1"/>
  <c r="AC45" i="3"/>
  <c r="AD45" i="3" s="1"/>
  <c r="AB47" i="3"/>
  <c r="AC47" i="3" s="1"/>
  <c r="AE46" i="3"/>
  <c r="R60" i="6"/>
  <c r="AA43" i="3"/>
  <c r="AB42" i="3"/>
  <c r="Z38" i="3"/>
  <c r="AA38" i="3" s="1"/>
  <c r="AH42" i="5"/>
  <c r="AI42" i="5" s="1"/>
  <c r="X57" i="3"/>
  <c r="Y57" i="3" s="1"/>
  <c r="AJ41" i="5"/>
  <c r="AF52" i="5"/>
  <c r="AK40" i="5"/>
  <c r="R40" i="5" s="1"/>
  <c r="I9" i="5" s="1"/>
  <c r="L9" i="5" s="1"/>
  <c r="AI32" i="5"/>
  <c r="AJ32" i="6"/>
  <c r="AK32" i="6" s="1"/>
  <c r="AI33" i="6"/>
  <c r="AJ41" i="6"/>
  <c r="AI42" i="6"/>
  <c r="AK40" i="6"/>
  <c r="AK37" i="6"/>
  <c r="R37" i="6" s="1"/>
  <c r="Q37" i="6" s="1"/>
  <c r="AG37" i="5"/>
  <c r="AH37" i="5" s="1"/>
  <c r="AK57" i="6"/>
  <c r="R57" i="6" s="1"/>
  <c r="Q57" i="6" s="1"/>
  <c r="R36" i="6"/>
  <c r="I8" i="6" s="1"/>
  <c r="L8" i="6" s="1"/>
  <c r="AK65" i="6"/>
  <c r="AJ66" i="6"/>
  <c r="AJ67" i="6" s="1"/>
  <c r="R45" i="5"/>
  <c r="AH50" i="5"/>
  <c r="AI50" i="5" s="1"/>
  <c r="AG51" i="5"/>
  <c r="AF61" i="5"/>
  <c r="AG61" i="5" s="1"/>
  <c r="AJ35" i="5"/>
  <c r="AK35" i="5" s="1"/>
  <c r="AI36" i="5"/>
  <c r="Q35" i="6"/>
  <c r="I7" i="6"/>
  <c r="L7" i="6" s="1"/>
  <c r="AH60" i="5"/>
  <c r="AI60" i="5" s="1"/>
  <c r="AJ60" i="5" s="1"/>
  <c r="S65" i="5"/>
  <c r="AE66" i="5"/>
  <c r="S66" i="5" s="1"/>
  <c r="AF65" i="5"/>
  <c r="AE62" i="5"/>
  <c r="S62" i="5" s="1"/>
  <c r="S61" i="5"/>
  <c r="AG46" i="5"/>
  <c r="AF47" i="5"/>
  <c r="Q31" i="5"/>
  <c r="I5" i="5"/>
  <c r="L5" i="5" s="1"/>
  <c r="Q46" i="6"/>
  <c r="L14" i="6"/>
  <c r="AD67" i="5"/>
  <c r="AJ47" i="6"/>
  <c r="AK47" i="6" s="1"/>
  <c r="AI55" i="5"/>
  <c r="S56" i="5"/>
  <c r="AF56" i="5"/>
  <c r="AF57" i="5" s="1"/>
  <c r="Z61" i="3"/>
  <c r="AA60" i="3"/>
  <c r="AB60" i="3" s="1"/>
  <c r="AC60" i="3" s="1"/>
  <c r="AD60" i="3" s="1"/>
  <c r="AE60" i="3" s="1"/>
  <c r="AF60" i="3" s="1"/>
  <c r="Y52" i="3"/>
  <c r="Z52" i="3" s="1"/>
  <c r="AB50" i="3"/>
  <c r="P50" i="3" s="1"/>
  <c r="AA51" i="3"/>
  <c r="X77" i="3"/>
  <c r="X67" i="3"/>
  <c r="Y67" i="3" s="1"/>
  <c r="Y76" i="3"/>
  <c r="Z76" i="3" s="1"/>
  <c r="Y62" i="3"/>
  <c r="Y71" i="3"/>
  <c r="Y72" i="3" s="1"/>
  <c r="X35" i="3"/>
  <c r="Y35" i="3" s="1"/>
  <c r="Z70" i="3"/>
  <c r="AA33" i="3"/>
  <c r="Z34" i="3"/>
  <c r="AA55" i="3"/>
  <c r="AB55" i="3" s="1"/>
  <c r="P55" i="3" s="1"/>
  <c r="Z56" i="3"/>
  <c r="AC37" i="3"/>
  <c r="Z66" i="3"/>
  <c r="P37" i="3"/>
  <c r="Y39" i="3"/>
  <c r="Q9" i="2"/>
  <c r="P10" i="2"/>
  <c r="AE65" i="3" l="1"/>
  <c r="AF65" i="3" s="1"/>
  <c r="Q60" i="6"/>
  <c r="AK62" i="6"/>
  <c r="R62" i="6" s="1"/>
  <c r="Q62" i="6" s="1"/>
  <c r="R61" i="6"/>
  <c r="AG52" i="5"/>
  <c r="AI33" i="5"/>
  <c r="BB5" i="2"/>
  <c r="BA6" i="2"/>
  <c r="Z71" i="3"/>
  <c r="Z72" i="3" s="1"/>
  <c r="AJ32" i="5"/>
  <c r="AK32" i="5" s="1"/>
  <c r="R32" i="5" s="1"/>
  <c r="Y81" i="3"/>
  <c r="Z62" i="3"/>
  <c r="AH44" i="3"/>
  <c r="O44" i="3" s="1"/>
  <c r="G26" i="3" s="1"/>
  <c r="Z80" i="3"/>
  <c r="AC75" i="3"/>
  <c r="AD75" i="3" s="1"/>
  <c r="AC79" i="3"/>
  <c r="Y77" i="3"/>
  <c r="AE45" i="3"/>
  <c r="AF45" i="3" s="1"/>
  <c r="AD47" i="3"/>
  <c r="AF46" i="3"/>
  <c r="AK41" i="5"/>
  <c r="R41" i="5" s="1"/>
  <c r="AJ42" i="5"/>
  <c r="Z39" i="3"/>
  <c r="AA39" i="3" s="1"/>
  <c r="AB43" i="3"/>
  <c r="AC42" i="3"/>
  <c r="Q36" i="6"/>
  <c r="AC50" i="3"/>
  <c r="AD50" i="3" s="1"/>
  <c r="AJ42" i="6"/>
  <c r="AJ33" i="6"/>
  <c r="AK33" i="6" s="1"/>
  <c r="R33" i="6" s="1"/>
  <c r="Q33" i="6" s="1"/>
  <c r="R32" i="6"/>
  <c r="AK41" i="6"/>
  <c r="R41" i="6" s="1"/>
  <c r="I10" i="6" s="1"/>
  <c r="R40" i="6"/>
  <c r="I9" i="6" s="1"/>
  <c r="L9" i="6" s="1"/>
  <c r="AK66" i="6"/>
  <c r="AK67" i="6" s="1"/>
  <c r="R67" i="6" s="1"/>
  <c r="R65" i="6"/>
  <c r="AA52" i="3"/>
  <c r="AC55" i="3"/>
  <c r="AD55" i="3" s="1"/>
  <c r="AA61" i="3"/>
  <c r="AB61" i="3" s="1"/>
  <c r="AG47" i="5"/>
  <c r="AJ36" i="5"/>
  <c r="AK36" i="5" s="1"/>
  <c r="R36" i="5" s="1"/>
  <c r="AJ55" i="5"/>
  <c r="AK55" i="5" s="1"/>
  <c r="AK60" i="5"/>
  <c r="R60" i="5" s="1"/>
  <c r="AG56" i="5"/>
  <c r="AH56" i="5" s="1"/>
  <c r="AJ50" i="5"/>
  <c r="AK50" i="5" s="1"/>
  <c r="Q45" i="5"/>
  <c r="I11" i="5"/>
  <c r="L11" i="5" s="1"/>
  <c r="R35" i="5"/>
  <c r="Q40" i="5"/>
  <c r="AF66" i="5"/>
  <c r="AE67" i="5"/>
  <c r="S67" i="5" s="1"/>
  <c r="AH61" i="5"/>
  <c r="AH46" i="5"/>
  <c r="AI37" i="5"/>
  <c r="AF62" i="5"/>
  <c r="AG62" i="5" s="1"/>
  <c r="AH51" i="5"/>
  <c r="AI51" i="5" s="1"/>
  <c r="R47" i="6"/>
  <c r="Q47" i="6" s="1"/>
  <c r="AG65" i="5"/>
  <c r="AB51" i="3"/>
  <c r="AA56" i="3"/>
  <c r="AB56" i="3" s="1"/>
  <c r="P56" i="3" s="1"/>
  <c r="AA70" i="3"/>
  <c r="AB33" i="3"/>
  <c r="P33" i="3" s="1"/>
  <c r="AA34" i="3"/>
  <c r="Z35" i="3"/>
  <c r="Z57" i="3"/>
  <c r="AB38" i="3"/>
  <c r="P38" i="3" s="1"/>
  <c r="AD37" i="3"/>
  <c r="AE37" i="3" s="1"/>
  <c r="AF37" i="3" s="1"/>
  <c r="AG37" i="3" s="1"/>
  <c r="Z67" i="3"/>
  <c r="P60" i="3"/>
  <c r="AG60" i="3"/>
  <c r="R9" i="2"/>
  <c r="Q10" i="2"/>
  <c r="L10" i="6" l="1"/>
  <c r="AG65" i="3"/>
  <c r="AH65" i="3" s="1"/>
  <c r="Q61" i="6"/>
  <c r="BB6" i="2"/>
  <c r="BC5" i="2"/>
  <c r="AJ37" i="5"/>
  <c r="AK37" i="5" s="1"/>
  <c r="R37" i="5" s="1"/>
  <c r="Q37" i="5" s="1"/>
  <c r="AJ33" i="5"/>
  <c r="AK33" i="5" s="1"/>
  <c r="R33" i="5" s="1"/>
  <c r="Q33" i="5" s="1"/>
  <c r="Z81" i="3"/>
  <c r="AA80" i="3"/>
  <c r="AB80" i="3" s="1"/>
  <c r="AD79" i="3"/>
  <c r="AE79" i="3" s="1"/>
  <c r="I6" i="5"/>
  <c r="L6" i="5" s="1"/>
  <c r="Q32" i="5"/>
  <c r="AG45" i="3"/>
  <c r="AH45" i="3" s="1"/>
  <c r="O45" i="3" s="1"/>
  <c r="G27" i="3" s="1"/>
  <c r="AE47" i="3"/>
  <c r="AF47" i="3" s="1"/>
  <c r="AG46" i="3"/>
  <c r="AK42" i="5"/>
  <c r="R42" i="5" s="1"/>
  <c r="Q42" i="5" s="1"/>
  <c r="AC43" i="3"/>
  <c r="AD42" i="3"/>
  <c r="AB52" i="3"/>
  <c r="P52" i="3" s="1"/>
  <c r="AE50" i="3"/>
  <c r="AF50" i="3" s="1"/>
  <c r="AG50" i="3" s="1"/>
  <c r="AC61" i="3"/>
  <c r="AD61" i="3" s="1"/>
  <c r="AA62" i="3"/>
  <c r="AB62" i="3" s="1"/>
  <c r="AC51" i="3"/>
  <c r="AD51" i="3" s="1"/>
  <c r="P51" i="3"/>
  <c r="R50" i="5"/>
  <c r="AF67" i="5"/>
  <c r="AJ51" i="5"/>
  <c r="AK51" i="5" s="1"/>
  <c r="R66" i="6"/>
  <c r="Q32" i="6"/>
  <c r="I6" i="6"/>
  <c r="L6" i="6" s="1"/>
  <c r="L12" i="6"/>
  <c r="Q41" i="6"/>
  <c r="AK42" i="6"/>
  <c r="R42" i="6" s="1"/>
  <c r="Q42" i="6" s="1"/>
  <c r="Q40" i="6"/>
  <c r="L11" i="6"/>
  <c r="AH52" i="5"/>
  <c r="AI52" i="5" s="1"/>
  <c r="Q60" i="5"/>
  <c r="I17" i="5"/>
  <c r="L17" i="5" s="1"/>
  <c r="AH62" i="5"/>
  <c r="Q35" i="5"/>
  <c r="I7" i="5"/>
  <c r="L7" i="5" s="1"/>
  <c r="AI61" i="5"/>
  <c r="Q41" i="5"/>
  <c r="I10" i="5"/>
  <c r="L10" i="5" s="1"/>
  <c r="AG66" i="5"/>
  <c r="AH65" i="5"/>
  <c r="AH47" i="5"/>
  <c r="AI46" i="5"/>
  <c r="I8" i="5"/>
  <c r="L8" i="5" s="1"/>
  <c r="Q36" i="5"/>
  <c r="R55" i="5"/>
  <c r="AI56" i="5"/>
  <c r="AG57" i="5"/>
  <c r="AH57" i="5" s="1"/>
  <c r="AA57" i="3"/>
  <c r="AB57" i="3" s="1"/>
  <c r="AA66" i="3"/>
  <c r="AA67" i="3" s="1"/>
  <c r="AB70" i="3"/>
  <c r="P70" i="3" s="1"/>
  <c r="AA71" i="3"/>
  <c r="AB34" i="3"/>
  <c r="P34" i="3" s="1"/>
  <c r="AA35" i="3"/>
  <c r="AC33" i="3"/>
  <c r="AC56" i="3"/>
  <c r="AD56" i="3" s="1"/>
  <c r="AB39" i="3"/>
  <c r="P39" i="3" s="1"/>
  <c r="AC38" i="3"/>
  <c r="AA76" i="3"/>
  <c r="P65" i="3"/>
  <c r="Z77" i="3"/>
  <c r="AH60" i="3"/>
  <c r="O60" i="3" s="1"/>
  <c r="P61" i="3"/>
  <c r="AE55" i="3"/>
  <c r="AF55" i="3" s="1"/>
  <c r="AH37" i="3"/>
  <c r="O37" i="3" s="1"/>
  <c r="S9" i="2"/>
  <c r="R10" i="2"/>
  <c r="BD5" i="2" l="1"/>
  <c r="BC6" i="2"/>
  <c r="Q50" i="5"/>
  <c r="AA81" i="3"/>
  <c r="AB81" i="3" s="1"/>
  <c r="AC80" i="3"/>
  <c r="AD80" i="3" s="1"/>
  <c r="AE80" i="3" s="1"/>
  <c r="G11" i="3"/>
  <c r="J11" i="3" s="1"/>
  <c r="AF79" i="3"/>
  <c r="AG47" i="3"/>
  <c r="AH46" i="3"/>
  <c r="AI62" i="5"/>
  <c r="AC70" i="3"/>
  <c r="AD43" i="3"/>
  <c r="AE42" i="3"/>
  <c r="AF42" i="3" s="1"/>
  <c r="R51" i="5"/>
  <c r="Q51" i="5" s="1"/>
  <c r="AH50" i="3"/>
  <c r="O50" i="3" s="1"/>
  <c r="AE61" i="3"/>
  <c r="AF61" i="3" s="1"/>
  <c r="AC52" i="3"/>
  <c r="AD52" i="3" s="1"/>
  <c r="AE51" i="3"/>
  <c r="AF51" i="3" s="1"/>
  <c r="AG51" i="3" s="1"/>
  <c r="AC62" i="3"/>
  <c r="AD62" i="3" s="1"/>
  <c r="P62" i="3"/>
  <c r="AG67" i="5"/>
  <c r="AJ52" i="5"/>
  <c r="AK52" i="5" s="1"/>
  <c r="R52" i="5" s="1"/>
  <c r="Q52" i="5" s="1"/>
  <c r="AJ46" i="5"/>
  <c r="AK46" i="5" s="1"/>
  <c r="AI47" i="5"/>
  <c r="AJ61" i="5"/>
  <c r="AI57" i="5"/>
  <c r="Q55" i="5"/>
  <c r="AH66" i="5"/>
  <c r="AJ56" i="5"/>
  <c r="AI65" i="5"/>
  <c r="AB66" i="3"/>
  <c r="AC66" i="3" s="1"/>
  <c r="AD66" i="3" s="1"/>
  <c r="AB71" i="3"/>
  <c r="P71" i="3" s="1"/>
  <c r="AA72" i="3"/>
  <c r="AB35" i="3"/>
  <c r="P35" i="3" s="1"/>
  <c r="AC34" i="3"/>
  <c r="AD33" i="3"/>
  <c r="AC39" i="3"/>
  <c r="AD38" i="3"/>
  <c r="AE38" i="3" s="1"/>
  <c r="AA77" i="3"/>
  <c r="AB76" i="3"/>
  <c r="P75" i="3"/>
  <c r="P57" i="3"/>
  <c r="AC57" i="3"/>
  <c r="AE56" i="3"/>
  <c r="AF56" i="3" s="1"/>
  <c r="AG55" i="3"/>
  <c r="T9" i="2"/>
  <c r="S10" i="2"/>
  <c r="BE5" i="2" l="1"/>
  <c r="BD6" i="2"/>
  <c r="I14" i="5"/>
  <c r="L14" i="5" s="1"/>
  <c r="AC81" i="3"/>
  <c r="AD81" i="3" s="1"/>
  <c r="AE81" i="3" s="1"/>
  <c r="AF80" i="3"/>
  <c r="AG79" i="3"/>
  <c r="AH47" i="3"/>
  <c r="O47" i="3" s="1"/>
  <c r="G29" i="3" s="1"/>
  <c r="O46" i="3"/>
  <c r="G28" i="3" s="1"/>
  <c r="AC71" i="3"/>
  <c r="AD70" i="3"/>
  <c r="AE70" i="3" s="1"/>
  <c r="AF70" i="3" s="1"/>
  <c r="AE43" i="3"/>
  <c r="AG42" i="3"/>
  <c r="J26" i="3"/>
  <c r="AH51" i="3"/>
  <c r="O51" i="3" s="1"/>
  <c r="J27" i="3" s="1"/>
  <c r="AE62" i="3"/>
  <c r="AF62" i="3" s="1"/>
  <c r="AB67" i="3"/>
  <c r="P67" i="3" s="1"/>
  <c r="AE52" i="3"/>
  <c r="AF52" i="3" s="1"/>
  <c r="AG52" i="3" s="1"/>
  <c r="AH67" i="5"/>
  <c r="AJ47" i="5"/>
  <c r="AK47" i="5" s="1"/>
  <c r="R47" i="5" s="1"/>
  <c r="Q47" i="5" s="1"/>
  <c r="AI66" i="5"/>
  <c r="AJ65" i="5"/>
  <c r="AK65" i="5" s="1"/>
  <c r="AJ57" i="5"/>
  <c r="AK56" i="5"/>
  <c r="AJ62" i="5"/>
  <c r="AK61" i="5"/>
  <c r="R46" i="5"/>
  <c r="AC35" i="3"/>
  <c r="AB72" i="3"/>
  <c r="AD34" i="3"/>
  <c r="AE33" i="3"/>
  <c r="AD39" i="3"/>
  <c r="AE39" i="3" s="1"/>
  <c r="P76" i="3"/>
  <c r="AB77" i="3"/>
  <c r="AE75" i="3"/>
  <c r="AF75" i="3" s="1"/>
  <c r="AC76" i="3"/>
  <c r="AD76" i="3" s="1"/>
  <c r="AG61" i="3"/>
  <c r="AH61" i="3" s="1"/>
  <c r="AE66" i="3"/>
  <c r="AF66" i="3" s="1"/>
  <c r="P66" i="3"/>
  <c r="AD57" i="3"/>
  <c r="AG56" i="3"/>
  <c r="AH55" i="3"/>
  <c r="O55" i="3" s="1"/>
  <c r="AF38" i="3"/>
  <c r="AG38" i="3" s="1"/>
  <c r="U9" i="2"/>
  <c r="T10" i="2"/>
  <c r="BF5" i="2" l="1"/>
  <c r="BE6" i="2"/>
  <c r="AF81" i="3"/>
  <c r="AH79" i="3"/>
  <c r="O79" i="3" s="1"/>
  <c r="G8" i="3" s="1"/>
  <c r="J8" i="3" s="1"/>
  <c r="AG80" i="3"/>
  <c r="AI67" i="5"/>
  <c r="AF43" i="3"/>
  <c r="AG43" i="3" s="1"/>
  <c r="AC72" i="3"/>
  <c r="AD71" i="3"/>
  <c r="AE71" i="3" s="1"/>
  <c r="AF71" i="3" s="1"/>
  <c r="P72" i="3"/>
  <c r="AH42" i="3"/>
  <c r="O65" i="3"/>
  <c r="AC67" i="3"/>
  <c r="AD67" i="3" s="1"/>
  <c r="AH52" i="3"/>
  <c r="O52" i="3" s="1"/>
  <c r="AD35" i="3"/>
  <c r="AK57" i="5"/>
  <c r="R57" i="5" s="1"/>
  <c r="Q57" i="5" s="1"/>
  <c r="Q46" i="5"/>
  <c r="I12" i="5"/>
  <c r="L12" i="5" s="1"/>
  <c r="R65" i="5"/>
  <c r="AK62" i="5"/>
  <c r="R62" i="5" s="1"/>
  <c r="Q62" i="5" s="1"/>
  <c r="R56" i="5"/>
  <c r="AJ66" i="5"/>
  <c r="AK66" i="5" s="1"/>
  <c r="R61" i="5"/>
  <c r="AG70" i="3"/>
  <c r="AF33" i="3"/>
  <c r="AG33" i="3" s="1"/>
  <c r="AE34" i="3"/>
  <c r="AC77" i="3"/>
  <c r="AD77" i="3" s="1"/>
  <c r="J28" i="3"/>
  <c r="AE76" i="3"/>
  <c r="AG75" i="3"/>
  <c r="AH75" i="3" s="1"/>
  <c r="P77" i="3"/>
  <c r="AG66" i="3"/>
  <c r="AG62" i="3"/>
  <c r="AH62" i="3" s="1"/>
  <c r="AE57" i="3"/>
  <c r="AH56" i="3"/>
  <c r="O56" i="3" s="1"/>
  <c r="AF39" i="3"/>
  <c r="AG39" i="3" s="1"/>
  <c r="AH38" i="3"/>
  <c r="V9" i="2"/>
  <c r="U10" i="2"/>
  <c r="U8" i="2"/>
  <c r="BF6" i="2" l="1"/>
  <c r="BG5" i="2"/>
  <c r="AG81" i="3"/>
  <c r="AH80" i="3"/>
  <c r="G14" i="3"/>
  <c r="J14" i="3" s="1"/>
  <c r="O42" i="3"/>
  <c r="G24" i="3" s="1"/>
  <c r="J24" i="3" s="1"/>
  <c r="AH43" i="3"/>
  <c r="AD72" i="3"/>
  <c r="AE72" i="3" s="1"/>
  <c r="AF72" i="3" s="1"/>
  <c r="AE67" i="3"/>
  <c r="AF67" i="3" s="1"/>
  <c r="AG67" i="3" s="1"/>
  <c r="R66" i="5"/>
  <c r="Q61" i="5"/>
  <c r="I18" i="5"/>
  <c r="L18" i="5" s="1"/>
  <c r="AJ67" i="5"/>
  <c r="AK67" i="5" s="1"/>
  <c r="R67" i="5" s="1"/>
  <c r="I16" i="5"/>
  <c r="L16" i="5" s="1"/>
  <c r="Q56" i="5"/>
  <c r="AF34" i="3"/>
  <c r="AG34" i="3" s="1"/>
  <c r="AH70" i="3"/>
  <c r="O70" i="3" s="1"/>
  <c r="AG71" i="3"/>
  <c r="AH33" i="3"/>
  <c r="AE35" i="3"/>
  <c r="O38" i="3"/>
  <c r="AE77" i="3"/>
  <c r="J29" i="3"/>
  <c r="AF76" i="3"/>
  <c r="O75" i="3"/>
  <c r="G20" i="3" s="1"/>
  <c r="J20" i="3" s="1"/>
  <c r="AH66" i="3"/>
  <c r="O66" i="3" s="1"/>
  <c r="AF57" i="3"/>
  <c r="AG57" i="3" s="1"/>
  <c r="AH39" i="3"/>
  <c r="O39" i="3" s="1"/>
  <c r="W9" i="2"/>
  <c r="V10" i="2"/>
  <c r="BH5" i="2" l="1"/>
  <c r="BG6" i="2"/>
  <c r="AH81" i="3"/>
  <c r="G17" i="3"/>
  <c r="J17" i="3" s="1"/>
  <c r="G15" i="3"/>
  <c r="J15" i="3" s="1"/>
  <c r="O43" i="3"/>
  <c r="G25" i="3" s="1"/>
  <c r="O33" i="3"/>
  <c r="AF35" i="3"/>
  <c r="AG35" i="3" s="1"/>
  <c r="AG72" i="3"/>
  <c r="AH71" i="3"/>
  <c r="AH34" i="3"/>
  <c r="O34" i="3" s="1"/>
  <c r="AF77" i="3"/>
  <c r="AG76" i="3"/>
  <c r="AH76" i="3" s="1"/>
  <c r="AH67" i="3"/>
  <c r="O67" i="3" s="1"/>
  <c r="AH57" i="3"/>
  <c r="O57" i="3" s="1"/>
  <c r="X9" i="2"/>
  <c r="W10" i="2"/>
  <c r="BI5" i="2" l="1"/>
  <c r="BH6" i="2"/>
  <c r="G16" i="3"/>
  <c r="J16" i="3" s="1"/>
  <c r="G6" i="3"/>
  <c r="J6" i="3" s="1"/>
  <c r="G5" i="3"/>
  <c r="J5" i="3" s="1"/>
  <c r="AH72" i="3"/>
  <c r="AH35" i="3"/>
  <c r="O35" i="3" s="1"/>
  <c r="AG77" i="3"/>
  <c r="AH77" i="3" s="1"/>
  <c r="O77" i="3" s="1"/>
  <c r="G22" i="3" s="1"/>
  <c r="J22" i="3" s="1"/>
  <c r="O76" i="3"/>
  <c r="G21" i="3" s="1"/>
  <c r="J21" i="3" s="1"/>
  <c r="O62" i="3"/>
  <c r="O61" i="3"/>
  <c r="G12" i="3" s="1"/>
  <c r="Y9" i="2"/>
  <c r="X10" i="2"/>
  <c r="BJ5" i="2" l="1"/>
  <c r="BI6" i="2"/>
  <c r="G7" i="3"/>
  <c r="J7" i="3" s="1"/>
  <c r="G13" i="3"/>
  <c r="J13" i="3" s="1"/>
  <c r="O80" i="3"/>
  <c r="G9" i="3" s="1"/>
  <c r="J9" i="3" s="1"/>
  <c r="J12" i="3"/>
  <c r="J25" i="3"/>
  <c r="O72" i="3"/>
  <c r="Z9" i="2"/>
  <c r="Y10" i="2"/>
  <c r="BJ6" i="2" l="1"/>
  <c r="BK5" i="2"/>
  <c r="G19" i="3"/>
  <c r="J19" i="3" s="1"/>
  <c r="O81" i="3"/>
  <c r="G10" i="3" s="1"/>
  <c r="J10" i="3" s="1"/>
  <c r="O71" i="3"/>
  <c r="AA9" i="2"/>
  <c r="Z10" i="2"/>
  <c r="BL5" i="2" l="1"/>
  <c r="BK6" i="2"/>
  <c r="G18" i="3"/>
  <c r="J18" i="3" s="1"/>
  <c r="AA10" i="2"/>
  <c r="AB9" i="2"/>
  <c r="BM5" i="2" l="1"/>
  <c r="BL6" i="2"/>
  <c r="AB8" i="2"/>
  <c r="AC9" i="2"/>
  <c r="AB10" i="2"/>
  <c r="BN5" i="2" l="1"/>
  <c r="BM6" i="2"/>
  <c r="AD9" i="2"/>
  <c r="AC10" i="2"/>
  <c r="BO5" i="2" l="1"/>
  <c r="BN6" i="2"/>
  <c r="AE9" i="2"/>
  <c r="AD10" i="2"/>
  <c r="BP5" i="2" l="1"/>
  <c r="BO6" i="2"/>
  <c r="AF9" i="2"/>
  <c r="AE10" i="2"/>
  <c r="BQ5" i="2" l="1"/>
  <c r="BP6" i="2"/>
  <c r="AG9" i="2"/>
  <c r="AF10" i="2"/>
  <c r="BR5" i="2" l="1"/>
  <c r="BQ6" i="2"/>
  <c r="AH9" i="2"/>
  <c r="AG10" i="2"/>
  <c r="BR6" i="2" l="1"/>
  <c r="BS5" i="2"/>
  <c r="AI9" i="2"/>
  <c r="AH10" i="2"/>
  <c r="BT5" i="2" l="1"/>
  <c r="BS6" i="2"/>
  <c r="AJ9" i="2"/>
  <c r="AI10" i="2"/>
  <c r="AI8" i="2"/>
  <c r="BU5" i="2" l="1"/>
  <c r="BT6" i="2"/>
  <c r="AK9" i="2"/>
  <c r="AJ10" i="2"/>
  <c r="BV5" i="2" l="1"/>
  <c r="BU6" i="2"/>
  <c r="AL9" i="2"/>
  <c r="AK10" i="2"/>
  <c r="BW5" i="2" l="1"/>
  <c r="BV6" i="2"/>
  <c r="AM9" i="2"/>
  <c r="AL10" i="2"/>
  <c r="BX5" i="2" l="1"/>
  <c r="BW6" i="2"/>
  <c r="AN9" i="2"/>
  <c r="AM10" i="2"/>
  <c r="BY5" i="2" l="1"/>
  <c r="BX6" i="2"/>
  <c r="AO9" i="2"/>
  <c r="AN10" i="2"/>
  <c r="BZ5" i="2" l="1"/>
  <c r="BY6" i="2"/>
  <c r="AP9" i="2"/>
  <c r="AO10" i="2"/>
  <c r="BZ6" i="2" l="1"/>
  <c r="CA5" i="2"/>
  <c r="AQ9" i="2"/>
  <c r="AP10" i="2"/>
  <c r="AP8" i="2"/>
  <c r="CB5" i="2" l="1"/>
  <c r="CA6" i="2"/>
  <c r="AR9" i="2"/>
  <c r="AQ10" i="2"/>
  <c r="CC5" i="2" l="1"/>
  <c r="CB6" i="2"/>
  <c r="AS9" i="2"/>
  <c r="AR10" i="2"/>
  <c r="CD5" i="2" l="1"/>
  <c r="CC6" i="2"/>
  <c r="AT9" i="2"/>
  <c r="AS10" i="2"/>
  <c r="CE5" i="2" l="1"/>
  <c r="CD6" i="2"/>
  <c r="AU9" i="2"/>
  <c r="AT10" i="2"/>
  <c r="CF5" i="2" l="1"/>
  <c r="CE6" i="2"/>
  <c r="AV9" i="2"/>
  <c r="AU10" i="2"/>
  <c r="CG5" i="2" l="1"/>
  <c r="CF6" i="2"/>
  <c r="AW9" i="2"/>
  <c r="AV10" i="2"/>
  <c r="CH5" i="2" l="1"/>
  <c r="CG6" i="2"/>
  <c r="AW10" i="2"/>
  <c r="AW8" i="2"/>
  <c r="AX9" i="2"/>
  <c r="CH6" i="2" l="1"/>
  <c r="CI5" i="2"/>
  <c r="AX10" i="2"/>
  <c r="AY9" i="2"/>
  <c r="CJ5" i="2" l="1"/>
  <c r="CI6" i="2"/>
  <c r="AY10" i="2"/>
  <c r="AZ9" i="2"/>
  <c r="CK5" i="2" l="1"/>
  <c r="CJ6" i="2"/>
  <c r="AZ10" i="2"/>
  <c r="BA9" i="2"/>
  <c r="CL5" i="2" l="1"/>
  <c r="CK6" i="2"/>
  <c r="BA10" i="2"/>
  <c r="BB9" i="2"/>
  <c r="CM5" i="2" l="1"/>
  <c r="CL6" i="2"/>
  <c r="BB10" i="2"/>
  <c r="BC9" i="2"/>
  <c r="CN5" i="2" l="1"/>
  <c r="CM6" i="2"/>
  <c r="BD9" i="2"/>
  <c r="BC10" i="2"/>
  <c r="CO5" i="2" l="1"/>
  <c r="CN6" i="2"/>
  <c r="BE9" i="2"/>
  <c r="BD8" i="2"/>
  <c r="BD10" i="2"/>
  <c r="CP5" i="2" l="1"/>
  <c r="CO6" i="2"/>
  <c r="BE10" i="2"/>
  <c r="BF9" i="2"/>
  <c r="CP6" i="2" l="1"/>
  <c r="CQ5" i="2"/>
  <c r="BF10" i="2"/>
  <c r="BG9" i="2"/>
  <c r="CR5" i="2" l="1"/>
  <c r="CQ6" i="2"/>
  <c r="BG10" i="2"/>
  <c r="BH9" i="2"/>
  <c r="CS5" i="2" l="1"/>
  <c r="CR6" i="2"/>
  <c r="BH10" i="2"/>
  <c r="BI9" i="2"/>
  <c r="CT5" i="2" l="1"/>
  <c r="CS6" i="2"/>
  <c r="BI10" i="2"/>
  <c r="BJ9" i="2"/>
  <c r="CU5" i="2" l="1"/>
  <c r="CT6" i="2"/>
  <c r="BK9" i="2"/>
  <c r="BJ10" i="2"/>
  <c r="CV5" i="2" l="1"/>
  <c r="CU6" i="2"/>
  <c r="BL9" i="2"/>
  <c r="BK8" i="2"/>
  <c r="BK10" i="2"/>
  <c r="CW5" i="2" l="1"/>
  <c r="CV6" i="2"/>
  <c r="BL10" i="2"/>
  <c r="CX5" i="2" l="1"/>
  <c r="CW6" i="2"/>
  <c r="BM9" i="2"/>
  <c r="BM10" i="2"/>
  <c r="CX6" i="2" l="1"/>
  <c r="CY5" i="2"/>
  <c r="BN9" i="2"/>
  <c r="CZ5" i="2" l="1"/>
  <c r="CY6" i="2"/>
  <c r="BO9" i="2"/>
  <c r="BN10" i="2"/>
  <c r="BO10" i="2"/>
  <c r="DA5" i="2" l="1"/>
  <c r="CZ6" i="2"/>
  <c r="BP9" i="2"/>
  <c r="DB5" i="2" l="1"/>
  <c r="DA6" i="2"/>
  <c r="BQ9" i="2"/>
  <c r="BP10" i="2"/>
  <c r="BQ10" i="2"/>
  <c r="DC5" i="2" l="1"/>
  <c r="DB6" i="2"/>
  <c r="BR9" i="2"/>
  <c r="DD5" i="2" l="1"/>
  <c r="DC6" i="2"/>
  <c r="BR8" i="2"/>
  <c r="BR10" i="2"/>
  <c r="BS9" i="2"/>
  <c r="DE5" i="2" l="1"/>
  <c r="DD6" i="2"/>
  <c r="BT9" i="2"/>
  <c r="BS10" i="2"/>
  <c r="BT10" i="2"/>
  <c r="DF5" i="2" l="1"/>
  <c r="DE6" i="2"/>
  <c r="BU9" i="2"/>
  <c r="DF6" i="2" l="1"/>
  <c r="DG5" i="2"/>
  <c r="BU10" i="2"/>
  <c r="BV9" i="2"/>
  <c r="DH5" i="2" l="1"/>
  <c r="DG6" i="2"/>
  <c r="BW9" i="2"/>
  <c r="BV10" i="2"/>
  <c r="BW10" i="2"/>
  <c r="DI5" i="2" l="1"/>
  <c r="DH6" i="2"/>
  <c r="BX9" i="2"/>
  <c r="DJ5" i="2" l="1"/>
  <c r="DI6" i="2"/>
  <c r="BY9" i="2"/>
  <c r="BX10" i="2"/>
  <c r="BY8" i="2"/>
  <c r="BY10" i="2"/>
  <c r="BZ9" i="2"/>
  <c r="DK5" i="2" l="1"/>
  <c r="DJ6" i="2"/>
  <c r="BZ10" i="2"/>
  <c r="CA9" i="2"/>
  <c r="DL5" i="2" l="1"/>
  <c r="DK6" i="2"/>
  <c r="CA10" i="2"/>
  <c r="CB9" i="2"/>
  <c r="DM5" i="2" l="1"/>
  <c r="DL6" i="2"/>
  <c r="CC9" i="2"/>
  <c r="CB10" i="2"/>
  <c r="DN5" i="2" l="1"/>
  <c r="DM6" i="2"/>
  <c r="CC10" i="2"/>
  <c r="CD9" i="2"/>
  <c r="DN6" i="2" l="1"/>
  <c r="DO5" i="2"/>
  <c r="CD10" i="2"/>
  <c r="CE9" i="2"/>
  <c r="DP5" i="2" l="1"/>
  <c r="DO6" i="2"/>
  <c r="CE10" i="2"/>
  <c r="CF9" i="2"/>
  <c r="DQ5" i="2" l="1"/>
  <c r="DP6" i="2"/>
  <c r="CG9" i="2"/>
  <c r="CF8" i="2"/>
  <c r="CF10" i="2"/>
  <c r="DR5" i="2" l="1"/>
  <c r="DQ6" i="2"/>
  <c r="CG10" i="2"/>
  <c r="CH9" i="2"/>
  <c r="DS5" i="2" l="1"/>
  <c r="DR6" i="2"/>
  <c r="CH10" i="2"/>
  <c r="CI9" i="2"/>
  <c r="DT5" i="2" l="1"/>
  <c r="DS6" i="2"/>
  <c r="CJ9" i="2"/>
  <c r="CI10" i="2"/>
  <c r="DU5" i="2" l="1"/>
  <c r="DT6" i="2"/>
  <c r="CJ10" i="2"/>
  <c r="CK9" i="2"/>
  <c r="DV5" i="2" l="1"/>
  <c r="DU6" i="2"/>
  <c r="CK10" i="2"/>
  <c r="CL9" i="2"/>
  <c r="DV6" i="2" l="1"/>
  <c r="DW5" i="2"/>
  <c r="CL10" i="2"/>
  <c r="CM9" i="2"/>
  <c r="DX5" i="2" l="1"/>
  <c r="DW6" i="2"/>
  <c r="CN9" i="2"/>
  <c r="CM8" i="2"/>
  <c r="CM10" i="2"/>
  <c r="DY5" i="2" l="1"/>
  <c r="DX6" i="2"/>
  <c r="CN10" i="2"/>
  <c r="CO9" i="2"/>
  <c r="DZ5" i="2" l="1"/>
  <c r="DY6" i="2"/>
  <c r="CO10" i="2"/>
  <c r="CP9" i="2"/>
  <c r="EA5" i="2" l="1"/>
  <c r="DZ6" i="2"/>
  <c r="CQ9" i="2"/>
  <c r="CP10" i="2"/>
  <c r="EB5" i="2" l="1"/>
  <c r="EA6" i="2"/>
  <c r="CQ10" i="2"/>
  <c r="CR9" i="2"/>
  <c r="EC5" i="2" l="1"/>
  <c r="EB6" i="2"/>
  <c r="CR10" i="2"/>
  <c r="CS9" i="2"/>
  <c r="ED5" i="2" l="1"/>
  <c r="EC6" i="2"/>
  <c r="CS10" i="2"/>
  <c r="CT9" i="2"/>
  <c r="ED6" i="2" l="1"/>
  <c r="EE5" i="2"/>
  <c r="CU9" i="2"/>
  <c r="CT8" i="2"/>
  <c r="CT10" i="2"/>
  <c r="EF5" i="2" l="1"/>
  <c r="EE6" i="2"/>
  <c r="CU10" i="2"/>
  <c r="CV9" i="2"/>
  <c r="EG5" i="2" l="1"/>
  <c r="EF6" i="2"/>
  <c r="CV10" i="2"/>
  <c r="CW9" i="2"/>
  <c r="EH5" i="2" l="1"/>
  <c r="EG6" i="2"/>
  <c r="CX9" i="2"/>
  <c r="CW10" i="2"/>
  <c r="EI5" i="2" l="1"/>
  <c r="EH6" i="2"/>
  <c r="CX10" i="2"/>
  <c r="CY9" i="2"/>
  <c r="EJ5" i="2" l="1"/>
  <c r="EI6" i="2"/>
  <c r="CY10" i="2"/>
  <c r="CZ9" i="2"/>
  <c r="EK5" i="2" l="1"/>
  <c r="EJ6" i="2"/>
  <c r="CZ10" i="2"/>
  <c r="DA9" i="2"/>
  <c r="EL5" i="2" l="1"/>
  <c r="EK6" i="2"/>
  <c r="DA8" i="2"/>
  <c r="DA10" i="2"/>
  <c r="DB9" i="2"/>
  <c r="EL6" i="2" l="1"/>
  <c r="EM5" i="2"/>
  <c r="DB10" i="2"/>
  <c r="DC9" i="2"/>
  <c r="EN5" i="2" l="1"/>
  <c r="EM6" i="2"/>
  <c r="DC10" i="2"/>
  <c r="DD9" i="2"/>
  <c r="EO5" i="2" l="1"/>
  <c r="EN6" i="2"/>
  <c r="DE9" i="2"/>
  <c r="DD10" i="2"/>
  <c r="EP5" i="2" l="1"/>
  <c r="EO6" i="2"/>
  <c r="DE10" i="2"/>
  <c r="DF9" i="2"/>
  <c r="EQ5" i="2" l="1"/>
  <c r="EP6" i="2"/>
  <c r="DF10" i="2"/>
  <c r="DG9" i="2"/>
  <c r="ER5" i="2" l="1"/>
  <c r="EQ6" i="2"/>
  <c r="DG10" i="2"/>
  <c r="DH9" i="2"/>
  <c r="ES5" i="2" l="1"/>
  <c r="ER6" i="2"/>
  <c r="DI9" i="2"/>
  <c r="DH8" i="2"/>
  <c r="DH10" i="2"/>
  <c r="ET5" i="2" l="1"/>
  <c r="ES6" i="2"/>
  <c r="DI10" i="2"/>
  <c r="DJ9" i="2"/>
  <c r="ET6" i="2" l="1"/>
  <c r="EU5" i="2"/>
  <c r="DJ10" i="2"/>
  <c r="DK9" i="2"/>
  <c r="EV5" i="2" l="1"/>
  <c r="EU6" i="2"/>
  <c r="DL9" i="2"/>
  <c r="DK10" i="2"/>
  <c r="EW5" i="2" l="1"/>
  <c r="EV6" i="2"/>
  <c r="DL10" i="2"/>
  <c r="DM9" i="2"/>
  <c r="EX5" i="2" l="1"/>
  <c r="EW6" i="2"/>
  <c r="DN9" i="2"/>
  <c r="DM10" i="2"/>
  <c r="EY5" i="2" l="1"/>
  <c r="EX6" i="2"/>
  <c r="DN10" i="2"/>
  <c r="DO9" i="2"/>
  <c r="EZ5" i="2" l="1"/>
  <c r="EY6" i="2"/>
  <c r="DP9" i="2"/>
  <c r="DO8" i="2"/>
  <c r="DO10" i="2"/>
  <c r="FA5" i="2" l="1"/>
  <c r="EZ6" i="2"/>
  <c r="DP10" i="2"/>
  <c r="DQ9" i="2"/>
  <c r="FB5" i="2" l="1"/>
  <c r="FA6" i="2"/>
  <c r="DR9" i="2"/>
  <c r="DQ10" i="2"/>
  <c r="FB6" i="2" l="1"/>
  <c r="FC5" i="2"/>
  <c r="DS9" i="2"/>
  <c r="DR10" i="2"/>
  <c r="FD5" i="2" l="1"/>
  <c r="FC6" i="2"/>
  <c r="DS10" i="2"/>
  <c r="DT9" i="2"/>
  <c r="FE5" i="2" l="1"/>
  <c r="FD6" i="2"/>
  <c r="DT10" i="2"/>
  <c r="DU9" i="2"/>
  <c r="FF5" i="2" l="1"/>
  <c r="FE6" i="2"/>
  <c r="DV9" i="2"/>
  <c r="DU10" i="2"/>
  <c r="FG5" i="2" l="1"/>
  <c r="FF6" i="2"/>
  <c r="DW9" i="2"/>
  <c r="DV8" i="2"/>
  <c r="DV10" i="2"/>
  <c r="FH5" i="2" l="1"/>
  <c r="FG6" i="2"/>
  <c r="DW10" i="2"/>
  <c r="DX9" i="2"/>
  <c r="FI5" i="2" l="1"/>
  <c r="FH6" i="2"/>
  <c r="DX10" i="2"/>
  <c r="DY9" i="2"/>
  <c r="FJ5" i="2" l="1"/>
  <c r="FI6" i="2"/>
  <c r="DY10" i="2"/>
  <c r="DZ9" i="2"/>
  <c r="FJ6" i="2" l="1"/>
  <c r="FK5" i="2"/>
  <c r="DZ10" i="2"/>
  <c r="EA9" i="2"/>
  <c r="FL5" i="2" l="1"/>
  <c r="FK6" i="2"/>
  <c r="EA10" i="2"/>
  <c r="EB9" i="2"/>
  <c r="FM5" i="2" l="1"/>
  <c r="FL6" i="2"/>
  <c r="EB10" i="2"/>
  <c r="EC9" i="2"/>
  <c r="FN5" i="2" l="1"/>
  <c r="FM6" i="2"/>
  <c r="EC10" i="2"/>
  <c r="ED9" i="2"/>
  <c r="EC8" i="2"/>
  <c r="FO5" i="2" l="1"/>
  <c r="FN6" i="2"/>
  <c r="ED10" i="2"/>
  <c r="EE9" i="2"/>
  <c r="FP5" i="2" l="1"/>
  <c r="FO6" i="2"/>
  <c r="EE10" i="2"/>
  <c r="EF9" i="2"/>
  <c r="FQ5" i="2" l="1"/>
  <c r="FP6" i="2"/>
  <c r="EG9" i="2"/>
  <c r="EF10" i="2"/>
  <c r="FR5" i="2" l="1"/>
  <c r="FQ6" i="2"/>
  <c r="EH9" i="2"/>
  <c r="EG10" i="2"/>
  <c r="FR6" i="2" l="1"/>
  <c r="FS5" i="2"/>
  <c r="EH10" i="2"/>
  <c r="EI9" i="2"/>
  <c r="FT5" i="2" l="1"/>
  <c r="FS6" i="2"/>
  <c r="EI10" i="2"/>
  <c r="EJ9" i="2"/>
  <c r="FU5" i="2" l="1"/>
  <c r="FT6" i="2"/>
  <c r="EK9" i="2"/>
  <c r="EJ8" i="2"/>
  <c r="EJ10" i="2"/>
  <c r="FV5" i="2" l="1"/>
  <c r="FU6" i="2"/>
  <c r="EL9" i="2"/>
  <c r="EK10" i="2"/>
  <c r="FW5" i="2" l="1"/>
  <c r="FV6" i="2"/>
  <c r="EL10" i="2"/>
  <c r="EM9" i="2"/>
  <c r="FX5" i="2" l="1"/>
  <c r="FW6" i="2"/>
  <c r="EN9" i="2"/>
  <c r="EM10" i="2"/>
  <c r="FY5" i="2" l="1"/>
  <c r="FX6" i="2"/>
  <c r="EN10" i="2"/>
  <c r="EO9" i="2"/>
  <c r="FZ5" i="2" l="1"/>
  <c r="FY6" i="2"/>
  <c r="EP9" i="2"/>
  <c r="EO10" i="2"/>
  <c r="GA5" i="2" l="1"/>
  <c r="FZ6" i="2"/>
  <c r="EP10" i="2"/>
  <c r="EQ9" i="2"/>
  <c r="GB5" i="2" l="1"/>
  <c r="GA6" i="2"/>
  <c r="ER9" i="2"/>
  <c r="EQ8" i="2"/>
  <c r="EQ10" i="2"/>
  <c r="GC5" i="2" l="1"/>
  <c r="GB6" i="2"/>
  <c r="ER10" i="2"/>
  <c r="ES9" i="2"/>
  <c r="GD5" i="2" l="1"/>
  <c r="GC6" i="2"/>
  <c r="ET9" i="2"/>
  <c r="ES10" i="2"/>
  <c r="GE5" i="2" l="1"/>
  <c r="GD6" i="2"/>
  <c r="EU9" i="2"/>
  <c r="ET10" i="2"/>
  <c r="GF5" i="2" l="1"/>
  <c r="GE6" i="2"/>
  <c r="EU10" i="2"/>
  <c r="EV9" i="2"/>
  <c r="GG5" i="2" l="1"/>
  <c r="GF6" i="2"/>
  <c r="EV10" i="2"/>
  <c r="EW9" i="2"/>
  <c r="GH5" i="2" l="1"/>
  <c r="GG6" i="2"/>
  <c r="EW10" i="2"/>
  <c r="EX9" i="2"/>
  <c r="GI5" i="2" l="1"/>
  <c r="GH6" i="2"/>
  <c r="EY9" i="2"/>
  <c r="EX8" i="2"/>
  <c r="EX10" i="2"/>
  <c r="GJ5" i="2" l="1"/>
  <c r="GI6" i="2"/>
  <c r="EZ9" i="2"/>
  <c r="EY10" i="2"/>
  <c r="GK5" i="2" l="1"/>
  <c r="GJ6" i="2"/>
  <c r="FA9" i="2"/>
  <c r="EZ10" i="2"/>
  <c r="GL5" i="2" l="1"/>
  <c r="GK6" i="2"/>
  <c r="FA10" i="2"/>
  <c r="FB9" i="2"/>
  <c r="GM5" i="2" l="1"/>
  <c r="GL6" i="2"/>
  <c r="FB10" i="2"/>
  <c r="FC9" i="2"/>
  <c r="GN5" i="2" l="1"/>
  <c r="GM6" i="2"/>
  <c r="FC10" i="2"/>
  <c r="FD9" i="2"/>
  <c r="GO5" i="2" l="1"/>
  <c r="GN6" i="2"/>
  <c r="FD10" i="2"/>
  <c r="FE9" i="2"/>
  <c r="GP5" i="2" l="1"/>
  <c r="GO6" i="2"/>
  <c r="FE10" i="2"/>
  <c r="FF9" i="2"/>
  <c r="FE8" i="2"/>
  <c r="GQ5" i="2" l="1"/>
  <c r="GP6" i="2"/>
  <c r="FG9" i="2"/>
  <c r="FF10" i="2"/>
  <c r="GR5" i="2" l="1"/>
  <c r="GQ6" i="2"/>
  <c r="FG10" i="2"/>
  <c r="FH9" i="2"/>
  <c r="GS5" i="2" l="1"/>
  <c r="GR6" i="2"/>
  <c r="FH10" i="2"/>
  <c r="FI9" i="2"/>
  <c r="GT5" i="2" l="1"/>
  <c r="GS6" i="2"/>
  <c r="FI10" i="2"/>
  <c r="FJ9" i="2"/>
  <c r="GU5" i="2" l="1"/>
  <c r="GT6" i="2"/>
  <c r="FJ10" i="2"/>
  <c r="FK9" i="2"/>
  <c r="GV5" i="2" l="1"/>
  <c r="GU6" i="2"/>
  <c r="FK10" i="2"/>
  <c r="FL9" i="2"/>
  <c r="GW5" i="2" l="1"/>
  <c r="GV6" i="2"/>
  <c r="FM9" i="2"/>
  <c r="FL8" i="2"/>
  <c r="FL10" i="2"/>
  <c r="GX5" i="2" l="1"/>
  <c r="GW6" i="2"/>
  <c r="FN9" i="2"/>
  <c r="FM10" i="2"/>
  <c r="GY5" i="2" l="1"/>
  <c r="GX6" i="2"/>
  <c r="FN10" i="2"/>
  <c r="FO9" i="2"/>
  <c r="GZ5" i="2" l="1"/>
  <c r="GY6" i="2"/>
  <c r="FO10" i="2"/>
  <c r="FP9" i="2"/>
  <c r="HA5" i="2" l="1"/>
  <c r="GZ6" i="2"/>
  <c r="FP10" i="2"/>
  <c r="FQ9" i="2"/>
  <c r="HB5" i="2" l="1"/>
  <c r="HA6" i="2"/>
  <c r="FQ10" i="2"/>
  <c r="FR9" i="2"/>
  <c r="HC5" i="2" l="1"/>
  <c r="HB6" i="2"/>
  <c r="FR10" i="2"/>
  <c r="FS9" i="2"/>
  <c r="HD5" i="2" l="1"/>
  <c r="HC6" i="2"/>
  <c r="FT9" i="2"/>
  <c r="FS8" i="2"/>
  <c r="FS10" i="2"/>
  <c r="HE5" i="2" l="1"/>
  <c r="HD6" i="2"/>
  <c r="FU9" i="2"/>
  <c r="FT10" i="2"/>
  <c r="HF5" i="2" l="1"/>
  <c r="HE6" i="2"/>
  <c r="FU10" i="2"/>
  <c r="FV9" i="2"/>
  <c r="HG5" i="2" l="1"/>
  <c r="HF6" i="2"/>
  <c r="FV10" i="2"/>
  <c r="FW9" i="2"/>
  <c r="HH5" i="2" l="1"/>
  <c r="HG6" i="2"/>
  <c r="FW10" i="2"/>
  <c r="FX9" i="2"/>
  <c r="HI5" i="2" l="1"/>
  <c r="HH6" i="2"/>
  <c r="FX10" i="2"/>
  <c r="FY9" i="2"/>
  <c r="HJ5" i="2" l="1"/>
  <c r="HI6" i="2"/>
  <c r="FY10" i="2"/>
  <c r="FZ9" i="2"/>
  <c r="HK5" i="2" l="1"/>
  <c r="HJ6" i="2"/>
  <c r="FZ10" i="2"/>
  <c r="GA9" i="2"/>
  <c r="FZ8" i="2"/>
  <c r="HL5" i="2" l="1"/>
  <c r="HK6" i="2"/>
  <c r="GA10" i="2"/>
  <c r="GB9" i="2"/>
  <c r="HM5" i="2" l="1"/>
  <c r="HL6" i="2"/>
  <c r="GB10" i="2"/>
  <c r="GC9" i="2"/>
  <c r="HN5" i="2" l="1"/>
  <c r="HM6" i="2"/>
  <c r="GC10" i="2"/>
  <c r="GD9" i="2"/>
  <c r="HO5" i="2" l="1"/>
  <c r="HN6" i="2"/>
  <c r="GD10" i="2"/>
  <c r="GE9" i="2"/>
  <c r="HP5" i="2" l="1"/>
  <c r="HO6" i="2"/>
  <c r="GE10" i="2"/>
  <c r="GF9" i="2"/>
  <c r="HQ5" i="2" l="1"/>
  <c r="HP6" i="2"/>
  <c r="GF10" i="2"/>
  <c r="GG9" i="2"/>
  <c r="HR5" i="2" l="1"/>
  <c r="HQ6" i="2"/>
  <c r="GG10" i="2"/>
  <c r="GH9" i="2"/>
  <c r="GG8" i="2"/>
  <c r="HR9" i="2" l="1"/>
  <c r="HS5" i="2"/>
  <c r="HR6" i="2"/>
  <c r="HR10" i="2" s="1"/>
  <c r="GH10" i="2"/>
  <c r="GI9" i="2"/>
  <c r="HT5" i="2" l="1"/>
  <c r="HS6" i="2"/>
  <c r="GI10" i="2"/>
  <c r="GJ9" i="2"/>
  <c r="HU5" i="2" l="1"/>
  <c r="HT6" i="2"/>
  <c r="GJ10" i="2"/>
  <c r="GK9" i="2"/>
  <c r="HV5" i="2" l="1"/>
  <c r="HU6" i="2"/>
  <c r="GK10" i="2"/>
  <c r="GL9" i="2"/>
  <c r="HW5" i="2" l="1"/>
  <c r="HV6" i="2"/>
  <c r="GL10" i="2"/>
  <c r="GM9" i="2"/>
  <c r="HX5" i="2" l="1"/>
  <c r="HW6" i="2"/>
  <c r="GM10" i="2"/>
  <c r="GN9" i="2"/>
  <c r="HY5" i="2" l="1"/>
  <c r="HX6" i="2"/>
  <c r="GN10" i="2"/>
  <c r="GO9" i="2"/>
  <c r="GN8" i="2"/>
  <c r="HZ5" i="2" l="1"/>
  <c r="HY6" i="2"/>
  <c r="GO10" i="2"/>
  <c r="GP9" i="2"/>
  <c r="IA5" i="2" l="1"/>
  <c r="HZ6" i="2"/>
  <c r="GP10" i="2"/>
  <c r="GQ9" i="2"/>
  <c r="IB5" i="2" l="1"/>
  <c r="IA6" i="2"/>
  <c r="GR9" i="2"/>
  <c r="GQ10" i="2"/>
  <c r="IC5" i="2" l="1"/>
  <c r="IB6" i="2"/>
  <c r="GR10" i="2"/>
  <c r="GS9" i="2"/>
  <c r="ID5" i="2" l="1"/>
  <c r="IC6" i="2"/>
  <c r="GS10" i="2"/>
  <c r="GT9" i="2"/>
  <c r="IE5" i="2" l="1"/>
  <c r="ID6" i="2"/>
  <c r="GT10" i="2"/>
  <c r="GU9" i="2"/>
  <c r="IF5" i="2" l="1"/>
  <c r="IE6" i="2"/>
  <c r="GU10" i="2"/>
  <c r="GV9" i="2"/>
  <c r="GU8" i="2"/>
  <c r="IG5" i="2" l="1"/>
  <c r="IF6" i="2"/>
  <c r="GV10" i="2"/>
  <c r="GW9" i="2"/>
  <c r="IH5" i="2" l="1"/>
  <c r="IG6" i="2"/>
  <c r="GW10" i="2"/>
  <c r="GX9" i="2"/>
  <c r="II5" i="2" l="1"/>
  <c r="IH6" i="2"/>
  <c r="GY9" i="2"/>
  <c r="GX10" i="2"/>
  <c r="IJ5" i="2" l="1"/>
  <c r="II6" i="2"/>
  <c r="GY10" i="2"/>
  <c r="GZ9" i="2"/>
  <c r="IK5" i="2" l="1"/>
  <c r="IJ6" i="2"/>
  <c r="GZ10" i="2"/>
  <c r="HA9" i="2"/>
  <c r="IL5" i="2" l="1"/>
  <c r="IK6" i="2"/>
  <c r="HA10" i="2"/>
  <c r="HB9" i="2"/>
  <c r="IM5" i="2" l="1"/>
  <c r="IL6" i="2"/>
  <c r="HB10" i="2"/>
  <c r="HC9" i="2"/>
  <c r="HB8" i="2"/>
  <c r="IN5" i="2" l="1"/>
  <c r="IM6" i="2"/>
  <c r="HC10" i="2"/>
  <c r="HD9" i="2"/>
  <c r="IO5" i="2" l="1"/>
  <c r="IN6" i="2"/>
  <c r="HD10" i="2"/>
  <c r="HE9" i="2"/>
  <c r="IP5" i="2" l="1"/>
  <c r="IO6" i="2"/>
  <c r="HF9" i="2"/>
  <c r="HE10" i="2"/>
  <c r="IQ5" i="2" l="1"/>
  <c r="IP6" i="2"/>
  <c r="HF10" i="2"/>
  <c r="HG9" i="2"/>
  <c r="IR5" i="2" l="1"/>
  <c r="IQ6" i="2"/>
  <c r="HG10" i="2"/>
  <c r="HH9" i="2"/>
  <c r="IS5" i="2" l="1"/>
  <c r="IR6" i="2"/>
  <c r="HH10" i="2"/>
  <c r="HI9" i="2"/>
  <c r="IT5" i="2" l="1"/>
  <c r="IS6" i="2"/>
  <c r="HI10" i="2"/>
  <c r="HJ9" i="2"/>
  <c r="HI8" i="2"/>
  <c r="IU5" i="2" l="1"/>
  <c r="IT6" i="2"/>
  <c r="HJ10" i="2"/>
  <c r="HK9" i="2"/>
  <c r="IV5" i="2" l="1"/>
  <c r="IU6" i="2"/>
  <c r="HK10" i="2"/>
  <c r="HL9" i="2"/>
  <c r="IW5" i="2" l="1"/>
  <c r="IV6" i="2"/>
  <c r="HM9" i="2"/>
  <c r="HL10" i="2"/>
  <c r="IX5" i="2" l="1"/>
  <c r="IW6" i="2"/>
  <c r="HM10" i="2"/>
  <c r="HN9" i="2"/>
  <c r="IY5" i="2" l="1"/>
  <c r="IX6" i="2"/>
  <c r="HN10" i="2"/>
  <c r="HO9" i="2"/>
  <c r="IZ5" i="2" l="1"/>
  <c r="IY6" i="2"/>
  <c r="HO10" i="2"/>
  <c r="HP9" i="2"/>
  <c r="JA5" i="2" l="1"/>
  <c r="IZ6" i="2"/>
  <c r="HP10" i="2"/>
  <c r="HQ9" i="2"/>
  <c r="HP8" i="2"/>
  <c r="JB5" i="2" l="1"/>
  <c r="JA6" i="2"/>
  <c r="HQ10" i="2"/>
  <c r="JC5" i="2" l="1"/>
  <c r="JB6" i="2"/>
  <c r="HS9" i="2"/>
  <c r="JD5" i="2" l="1"/>
  <c r="JC6" i="2"/>
  <c r="HT9" i="2"/>
  <c r="HS10" i="2"/>
  <c r="JE5" i="2" l="1"/>
  <c r="JD6" i="2"/>
  <c r="HT10" i="2"/>
  <c r="HU9" i="2"/>
  <c r="JF5" i="2" l="1"/>
  <c r="JE6" i="2"/>
  <c r="HU10" i="2"/>
  <c r="HV9" i="2"/>
  <c r="JG5" i="2" l="1"/>
  <c r="JF6" i="2"/>
  <c r="HV10" i="2"/>
  <c r="HW9" i="2"/>
  <c r="JH5" i="2" l="1"/>
  <c r="JG6" i="2"/>
  <c r="HW10" i="2"/>
  <c r="HX9" i="2"/>
  <c r="HW8" i="2"/>
  <c r="JI5" i="2" l="1"/>
  <c r="JH6" i="2"/>
  <c r="HX10" i="2"/>
  <c r="HY9" i="2"/>
  <c r="JJ5" i="2" l="1"/>
  <c r="JI6" i="2"/>
  <c r="HY10" i="2"/>
  <c r="HZ9" i="2"/>
  <c r="JK5" i="2" l="1"/>
  <c r="JJ6" i="2"/>
  <c r="IA9" i="2"/>
  <c r="HZ10" i="2"/>
  <c r="JL5" i="2" l="1"/>
  <c r="JK6" i="2"/>
  <c r="IA10" i="2"/>
  <c r="IB9" i="2"/>
  <c r="JM5" i="2" l="1"/>
  <c r="JL6" i="2"/>
  <c r="IB10" i="2"/>
  <c r="IC9" i="2"/>
  <c r="JN5" i="2" l="1"/>
  <c r="JM6" i="2"/>
  <c r="IC10" i="2"/>
  <c r="ID9" i="2"/>
  <c r="JO5" i="2" l="1"/>
  <c r="JN6" i="2"/>
  <c r="ID10" i="2"/>
  <c r="IE9" i="2"/>
  <c r="ID8" i="2"/>
  <c r="JP5" i="2" l="1"/>
  <c r="JO6" i="2"/>
  <c r="IE10" i="2"/>
  <c r="IF9" i="2"/>
  <c r="JQ5" i="2" l="1"/>
  <c r="JP6" i="2"/>
  <c r="IF10" i="2"/>
  <c r="IG9" i="2"/>
  <c r="JR5" i="2" l="1"/>
  <c r="JQ6" i="2"/>
  <c r="IH9" i="2"/>
  <c r="IG10" i="2"/>
  <c r="JS5" i="2" l="1"/>
  <c r="JR6" i="2"/>
  <c r="IH10" i="2"/>
  <c r="II9" i="2"/>
  <c r="JT5" i="2" l="1"/>
  <c r="JS6" i="2"/>
  <c r="II10" i="2"/>
  <c r="IJ9" i="2"/>
  <c r="JU5" i="2" l="1"/>
  <c r="JT6" i="2"/>
  <c r="IJ10" i="2"/>
  <c r="IK9" i="2"/>
  <c r="JV5" i="2" l="1"/>
  <c r="JU6" i="2"/>
  <c r="IK10" i="2"/>
  <c r="IL9" i="2"/>
  <c r="IK8" i="2"/>
  <c r="JW5" i="2" l="1"/>
  <c r="JV6" i="2"/>
  <c r="IL10" i="2"/>
  <c r="IM9" i="2"/>
  <c r="JX5" i="2" l="1"/>
  <c r="JW6" i="2"/>
  <c r="IM10" i="2"/>
  <c r="IN9" i="2"/>
  <c r="JY5" i="2" l="1"/>
  <c r="JX6" i="2"/>
  <c r="IO9" i="2"/>
  <c r="IN10" i="2"/>
  <c r="JZ5" i="2" l="1"/>
  <c r="JY6" i="2"/>
  <c r="IO10" i="2"/>
  <c r="IP9" i="2"/>
  <c r="KA5" i="2" l="1"/>
  <c r="JZ6" i="2"/>
  <c r="IP10" i="2"/>
  <c r="IQ9" i="2"/>
  <c r="KB5" i="2" l="1"/>
  <c r="KA6" i="2"/>
  <c r="IQ10" i="2"/>
  <c r="IR9" i="2"/>
  <c r="KC5" i="2" l="1"/>
  <c r="KB6" i="2"/>
  <c r="IR10" i="2"/>
  <c r="IS9" i="2"/>
  <c r="IR8" i="2"/>
  <c r="KD5" i="2" l="1"/>
  <c r="KC6" i="2"/>
  <c r="IS10" i="2"/>
  <c r="IT9" i="2"/>
  <c r="KE5" i="2" l="1"/>
  <c r="KD6" i="2"/>
  <c r="IT10" i="2"/>
  <c r="IU9" i="2"/>
  <c r="KF5" i="2" l="1"/>
  <c r="KE6" i="2"/>
  <c r="IV9" i="2"/>
  <c r="IU10" i="2"/>
  <c r="KG5" i="2" l="1"/>
  <c r="KF6" i="2"/>
  <c r="IV10" i="2"/>
  <c r="IW9" i="2"/>
  <c r="KH5" i="2" l="1"/>
  <c r="KG6" i="2"/>
  <c r="IW10" i="2"/>
  <c r="IX9" i="2"/>
  <c r="KI5" i="2" l="1"/>
  <c r="KH6" i="2"/>
  <c r="IX10" i="2"/>
  <c r="IY9" i="2"/>
  <c r="KJ5" i="2" l="1"/>
  <c r="KI6" i="2"/>
  <c r="IY10" i="2"/>
  <c r="IZ9" i="2"/>
  <c r="IY8" i="2"/>
  <c r="KK5" i="2" l="1"/>
  <c r="KJ6" i="2"/>
  <c r="IZ10" i="2"/>
  <c r="JA9" i="2"/>
  <c r="KL5" i="2" l="1"/>
  <c r="KK6" i="2"/>
  <c r="JA10" i="2"/>
  <c r="JB9" i="2"/>
  <c r="KM5" i="2" l="1"/>
  <c r="KL6" i="2"/>
  <c r="JC9" i="2"/>
  <c r="JB10" i="2"/>
  <c r="KN5" i="2" l="1"/>
  <c r="KM6" i="2"/>
  <c r="JC10" i="2"/>
  <c r="JD9" i="2"/>
  <c r="KO5" i="2" l="1"/>
  <c r="KN6" i="2"/>
  <c r="JD10" i="2"/>
  <c r="JE9" i="2"/>
  <c r="KP5" i="2" l="1"/>
  <c r="KO6" i="2"/>
  <c r="JE10" i="2"/>
  <c r="JF9" i="2"/>
  <c r="KQ5" i="2" l="1"/>
  <c r="KP6" i="2"/>
  <c r="JF10" i="2"/>
  <c r="JG9" i="2"/>
  <c r="JF8" i="2"/>
  <c r="KR5" i="2" l="1"/>
  <c r="KQ6" i="2"/>
  <c r="JG10" i="2"/>
  <c r="JH9" i="2"/>
  <c r="KS5" i="2" l="1"/>
  <c r="KR6" i="2"/>
  <c r="JH10" i="2"/>
  <c r="JI9" i="2"/>
  <c r="KT5" i="2" l="1"/>
  <c r="KS6" i="2"/>
  <c r="JJ9" i="2"/>
  <c r="JI10" i="2"/>
  <c r="KU5" i="2" l="1"/>
  <c r="KT6" i="2"/>
  <c r="JJ10" i="2"/>
  <c r="JK9" i="2"/>
  <c r="KV5" i="2" l="1"/>
  <c r="KU6" i="2"/>
  <c r="JK10" i="2"/>
  <c r="JL9" i="2"/>
  <c r="KW5" i="2" l="1"/>
  <c r="KV6" i="2"/>
  <c r="JL10" i="2"/>
  <c r="JM9" i="2"/>
  <c r="KX5" i="2" l="1"/>
  <c r="KW6" i="2"/>
  <c r="JM10" i="2"/>
  <c r="JN9" i="2"/>
  <c r="JM8" i="2"/>
  <c r="KY5" i="2" l="1"/>
  <c r="KX6" i="2"/>
  <c r="JN10" i="2"/>
  <c r="JO9" i="2"/>
  <c r="KZ5" i="2" l="1"/>
  <c r="KY6" i="2"/>
  <c r="JO10" i="2"/>
  <c r="JP9" i="2"/>
  <c r="LA5" i="2" l="1"/>
  <c r="KZ6" i="2"/>
  <c r="JQ9" i="2"/>
  <c r="JP10" i="2"/>
  <c r="LB5" i="2" l="1"/>
  <c r="LA6" i="2"/>
  <c r="JQ10" i="2"/>
  <c r="JR9" i="2"/>
  <c r="LC5" i="2" l="1"/>
  <c r="LB6" i="2"/>
  <c r="JR10" i="2"/>
  <c r="JS9" i="2"/>
  <c r="LD5" i="2" l="1"/>
  <c r="LC6" i="2"/>
  <c r="JS10" i="2"/>
  <c r="JT9" i="2"/>
  <c r="LE5" i="2" l="1"/>
  <c r="LD6" i="2"/>
  <c r="JT10" i="2"/>
  <c r="JU9" i="2"/>
  <c r="JT8" i="2"/>
  <c r="LF5" i="2" l="1"/>
  <c r="LE6" i="2"/>
  <c r="JU10" i="2"/>
  <c r="JV9" i="2"/>
  <c r="LG5" i="2" l="1"/>
  <c r="LF6" i="2"/>
  <c r="JV10" i="2"/>
  <c r="JW9" i="2"/>
  <c r="LH5" i="2" l="1"/>
  <c r="LG6" i="2"/>
  <c r="JX9" i="2"/>
  <c r="JW10" i="2"/>
  <c r="LI5" i="2" l="1"/>
  <c r="LH6" i="2"/>
  <c r="JX10" i="2"/>
  <c r="JY9" i="2"/>
  <c r="LJ5" i="2" l="1"/>
  <c r="LI6" i="2"/>
  <c r="JY10" i="2"/>
  <c r="JZ9" i="2"/>
  <c r="LK5" i="2" l="1"/>
  <c r="LJ6" i="2"/>
  <c r="JZ10" i="2"/>
  <c r="KA9" i="2"/>
  <c r="LL5" i="2" l="1"/>
  <c r="LK6" i="2"/>
  <c r="KA10" i="2"/>
  <c r="KB9" i="2"/>
  <c r="KA8" i="2"/>
  <c r="LM5" i="2" l="1"/>
  <c r="LL6" i="2"/>
  <c r="KB10" i="2"/>
  <c r="KC9" i="2"/>
  <c r="LN5" i="2" l="1"/>
  <c r="LM6" i="2"/>
  <c r="KC10" i="2"/>
  <c r="KD9" i="2"/>
  <c r="LO5" i="2" l="1"/>
  <c r="LN6" i="2"/>
  <c r="KE9" i="2"/>
  <c r="KD10" i="2"/>
  <c r="LP5" i="2" l="1"/>
  <c r="LO6" i="2"/>
  <c r="KE10" i="2"/>
  <c r="KF9" i="2"/>
  <c r="LQ5" i="2" l="1"/>
  <c r="LP6" i="2"/>
  <c r="KF10" i="2"/>
  <c r="KG9" i="2"/>
  <c r="LR5" i="2" l="1"/>
  <c r="LQ6" i="2"/>
  <c r="KG10" i="2"/>
  <c r="KH9" i="2"/>
  <c r="LS5" i="2" l="1"/>
  <c r="LR6" i="2"/>
  <c r="KH10" i="2"/>
  <c r="KI9" i="2"/>
  <c r="KH8" i="2"/>
  <c r="LT5" i="2" l="1"/>
  <c r="LS6" i="2"/>
  <c r="KI10" i="2"/>
  <c r="KJ9" i="2"/>
  <c r="LU5" i="2" l="1"/>
  <c r="LT6" i="2"/>
  <c r="KJ10" i="2"/>
  <c r="KK9" i="2"/>
  <c r="LV5" i="2" l="1"/>
  <c r="LU6" i="2"/>
  <c r="KL9" i="2"/>
  <c r="KK10" i="2"/>
  <c r="LW5" i="2" l="1"/>
  <c r="LV6" i="2"/>
  <c r="KL10" i="2"/>
  <c r="KM9" i="2"/>
  <c r="LX5" i="2" l="1"/>
  <c r="LW6" i="2"/>
  <c r="KM10" i="2"/>
  <c r="KN9" i="2"/>
  <c r="LY5" i="2" l="1"/>
  <c r="LX6" i="2"/>
  <c r="KN10" i="2"/>
  <c r="KO9" i="2"/>
  <c r="LZ5" i="2" l="1"/>
  <c r="LY6" i="2"/>
  <c r="KO10" i="2"/>
  <c r="KP9" i="2"/>
  <c r="KO8" i="2"/>
  <c r="MA5" i="2" l="1"/>
  <c r="LZ6" i="2"/>
  <c r="KP10" i="2"/>
  <c r="KQ9" i="2"/>
  <c r="MB5" i="2" l="1"/>
  <c r="MA6" i="2"/>
  <c r="KQ10" i="2"/>
  <c r="KR9" i="2"/>
  <c r="MC5" i="2" l="1"/>
  <c r="MB6" i="2"/>
  <c r="KS9" i="2"/>
  <c r="KR10" i="2"/>
  <c r="MD5" i="2" l="1"/>
  <c r="MC6" i="2"/>
  <c r="KS10" i="2"/>
  <c r="KT9" i="2"/>
  <c r="ME5" i="2" l="1"/>
  <c r="MD6" i="2"/>
  <c r="KT10" i="2"/>
  <c r="KU9" i="2"/>
  <c r="MF5" i="2" l="1"/>
  <c r="ME6" i="2"/>
  <c r="KU10" i="2"/>
  <c r="KV9" i="2"/>
  <c r="MG5" i="2" l="1"/>
  <c r="MF6" i="2"/>
  <c r="KV10" i="2"/>
  <c r="KW9" i="2"/>
  <c r="KV8" i="2"/>
  <c r="MH5" i="2" l="1"/>
  <c r="MG6" i="2"/>
  <c r="KW10" i="2"/>
  <c r="KX9" i="2"/>
  <c r="MI5" i="2" l="1"/>
  <c r="MH6" i="2"/>
  <c r="KX10" i="2"/>
  <c r="KY9" i="2"/>
  <c r="MJ5" i="2" l="1"/>
  <c r="MI6" i="2"/>
  <c r="KZ9" i="2"/>
  <c r="KY10" i="2"/>
  <c r="MK5" i="2" l="1"/>
  <c r="MJ6" i="2"/>
  <c r="KZ10" i="2"/>
  <c r="LA9" i="2"/>
  <c r="ML5" i="2" l="1"/>
  <c r="MK6" i="2"/>
  <c r="LA10" i="2"/>
  <c r="LB9" i="2"/>
  <c r="MM5" i="2" l="1"/>
  <c r="ML6" i="2"/>
  <c r="LB10" i="2"/>
  <c r="LC9" i="2"/>
  <c r="MN5" i="2" l="1"/>
  <c r="MM6" i="2"/>
  <c r="LC8" i="2"/>
  <c r="LD9" i="2"/>
  <c r="LC10" i="2"/>
  <c r="MO5" i="2" l="1"/>
  <c r="MN6" i="2"/>
  <c r="LD10" i="2"/>
  <c r="LE9" i="2"/>
  <c r="MP5" i="2" l="1"/>
  <c r="MO6" i="2"/>
  <c r="LE10" i="2"/>
  <c r="LF9" i="2"/>
  <c r="MQ5" i="2" l="1"/>
  <c r="MP6" i="2"/>
  <c r="LG9" i="2"/>
  <c r="LF10" i="2"/>
  <c r="MR5" i="2" l="1"/>
  <c r="MQ6" i="2"/>
  <c r="LG10" i="2"/>
  <c r="LH9" i="2"/>
  <c r="MS5" i="2" l="1"/>
  <c r="MR6" i="2"/>
  <c r="LH10" i="2"/>
  <c r="LI9" i="2"/>
  <c r="MT5" i="2" l="1"/>
  <c r="MS6" i="2"/>
  <c r="LI10" i="2"/>
  <c r="LJ9" i="2"/>
  <c r="MU5" i="2" l="1"/>
  <c r="MT6" i="2"/>
  <c r="LJ10" i="2"/>
  <c r="LK9" i="2"/>
  <c r="LJ8" i="2"/>
  <c r="MV5" i="2" l="1"/>
  <c r="MU6" i="2"/>
  <c r="LK10" i="2"/>
  <c r="LL9" i="2"/>
  <c r="MW5" i="2" l="1"/>
  <c r="MV6" i="2"/>
  <c r="LL10" i="2"/>
  <c r="LM9" i="2"/>
  <c r="MX5" i="2" l="1"/>
  <c r="MW6" i="2"/>
  <c r="LN9" i="2"/>
  <c r="LM10" i="2"/>
  <c r="MY5" i="2" l="1"/>
  <c r="MX6" i="2"/>
  <c r="LN10" i="2"/>
  <c r="LO9" i="2"/>
  <c r="MZ5" i="2" l="1"/>
  <c r="MY6" i="2"/>
  <c r="LO10" i="2"/>
  <c r="LP9" i="2"/>
  <c r="NA5" i="2" l="1"/>
  <c r="MZ6" i="2"/>
  <c r="LP10" i="2"/>
  <c r="LQ9" i="2"/>
  <c r="NB5" i="2" l="1"/>
  <c r="NA6" i="2"/>
  <c r="LQ8" i="2"/>
  <c r="LR9" i="2"/>
  <c r="LQ10" i="2"/>
  <c r="NC5" i="2" l="1"/>
  <c r="NB6" i="2"/>
  <c r="LR10" i="2"/>
  <c r="LS9" i="2"/>
  <c r="ND5" i="2" l="1"/>
  <c r="NC6" i="2"/>
  <c r="LS10" i="2"/>
  <c r="LT9" i="2"/>
  <c r="NE5" i="2" l="1"/>
  <c r="ND6" i="2"/>
  <c r="LU9" i="2"/>
  <c r="LT10" i="2"/>
  <c r="NF5" i="2" l="1"/>
  <c r="NE6" i="2"/>
  <c r="LU10" i="2"/>
  <c r="LV9" i="2"/>
  <c r="NG5" i="2" l="1"/>
  <c r="NF6" i="2"/>
  <c r="LV10" i="2"/>
  <c r="LW9" i="2"/>
  <c r="NH5" i="2" l="1"/>
  <c r="NG6" i="2"/>
  <c r="LW10" i="2"/>
  <c r="LX9" i="2"/>
  <c r="NI5" i="2" l="1"/>
  <c r="NH6" i="2"/>
  <c r="LX10" i="2"/>
  <c r="LY9" i="2"/>
  <c r="LX8" i="2"/>
  <c r="NJ5" i="2" l="1"/>
  <c r="NI6" i="2"/>
  <c r="LY10" i="2"/>
  <c r="LZ9" i="2"/>
  <c r="NK5" i="2" l="1"/>
  <c r="NJ6" i="2"/>
  <c r="LZ10" i="2"/>
  <c r="MA9" i="2"/>
  <c r="NL5" i="2" l="1"/>
  <c r="NK6" i="2"/>
  <c r="MB9" i="2"/>
  <c r="MA10" i="2"/>
  <c r="NM5" i="2" l="1"/>
  <c r="NM6" i="2" s="1"/>
  <c r="NL6" i="2"/>
  <c r="MC9" i="2"/>
  <c r="MB10" i="2"/>
  <c r="MC10" i="2" l="1"/>
  <c r="MD9" i="2"/>
  <c r="MD10" i="2" l="1"/>
  <c r="ME9" i="2"/>
  <c r="ME10" i="2" l="1"/>
  <c r="MF9" i="2"/>
  <c r="ME8" i="2"/>
  <c r="MG9" i="2" l="1"/>
  <c r="MF10" i="2"/>
  <c r="MG10" i="2" l="1"/>
  <c r="MH9" i="2"/>
  <c r="MH10" i="2" l="1"/>
  <c r="MI9" i="2"/>
  <c r="MJ9" i="2" l="1"/>
  <c r="MI10" i="2"/>
  <c r="MJ10" i="2" l="1"/>
  <c r="MK9" i="2"/>
  <c r="ML9" i="2" l="1"/>
  <c r="MK10" i="2"/>
  <c r="MM9" i="2" l="1"/>
  <c r="ML8" i="2"/>
  <c r="ML10" i="2"/>
  <c r="MN9" i="2" l="1"/>
  <c r="MM10" i="2"/>
  <c r="MN10" i="2" l="1"/>
  <c r="MO9" i="2"/>
  <c r="MP9" i="2" l="1"/>
  <c r="MO10" i="2"/>
  <c r="MP10" i="2" l="1"/>
  <c r="MQ9" i="2"/>
  <c r="MR9" i="2" l="1"/>
  <c r="MQ10" i="2"/>
  <c r="MR10" i="2" l="1"/>
  <c r="MS9" i="2"/>
  <c r="MT9" i="2" l="1"/>
  <c r="MS8" i="2"/>
  <c r="MS10" i="2"/>
  <c r="MU9" i="2" l="1"/>
  <c r="MT10" i="2"/>
  <c r="MU10" i="2" l="1"/>
  <c r="MV9" i="2"/>
  <c r="MV10" i="2" l="1"/>
  <c r="MW9" i="2"/>
  <c r="MW10" i="2" l="1"/>
  <c r="MX9" i="2"/>
  <c r="MX10" i="2" l="1"/>
  <c r="MY9" i="2"/>
  <c r="MY10" i="2" l="1"/>
  <c r="MZ9" i="2"/>
  <c r="MZ10" i="2" l="1"/>
  <c r="MZ8" i="2"/>
  <c r="NA9" i="2"/>
  <c r="NB9" i="2" l="1"/>
  <c r="NA10" i="2"/>
  <c r="NC9" i="2" l="1"/>
  <c r="NB10" i="2"/>
  <c r="NC10" i="2" l="1"/>
  <c r="ND9" i="2"/>
  <c r="NE9" i="2" l="1"/>
  <c r="ND10" i="2"/>
  <c r="NE10" i="2" l="1"/>
  <c r="NF9" i="2"/>
  <c r="NG9" i="2" l="1"/>
  <c r="NF10" i="2"/>
  <c r="NG8" i="2" l="1"/>
  <c r="NH9" i="2"/>
  <c r="NG10" i="2"/>
  <c r="NI9" i="2" l="1"/>
  <c r="NH10" i="2"/>
  <c r="NI10" i="2" l="1"/>
  <c r="NJ9" i="2"/>
  <c r="NK9" i="2" l="1"/>
  <c r="NJ10" i="2"/>
  <c r="NK10" i="2" l="1"/>
  <c r="NL9" i="2"/>
  <c r="NL10" i="2" l="1"/>
  <c r="NM10" i="2" l="1"/>
  <c r="NM9" i="2"/>
</calcChain>
</file>

<file path=xl/comments1.xml><?xml version="1.0" encoding="utf-8"?>
<comments xmlns="http://schemas.openxmlformats.org/spreadsheetml/2006/main">
  <authors>
    <author>Herbert Eyouga Djagokima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Responsable Maintenance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 xml:space="preserve">
Responsable Conditionnement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Responsable Abattoir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Responsable Energie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 xml:space="preserve">Responsable Magasin + GMAO
</t>
        </r>
      </text>
    </comment>
  </commentList>
</comments>
</file>

<file path=xl/comments2.xml><?xml version="1.0" encoding="utf-8"?>
<comments xmlns="http://schemas.openxmlformats.org/spreadsheetml/2006/main">
  <authors>
    <author>Herbert Eyouga Djagokima</author>
  </authors>
  <commentList>
    <comment ref="AQ13" authorId="0" shapeId="0">
      <text>
        <r>
          <rPr>
            <sz val="9"/>
            <color indexed="81"/>
            <rFont val="Tahoma"/>
            <family val="2"/>
          </rPr>
          <t xml:space="preserve">Heure recup
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pour le samedi en +</t>
        </r>
      </text>
    </comment>
  </commentList>
</comments>
</file>

<file path=xl/comments3.xml><?xml version="1.0" encoding="utf-8"?>
<comments xmlns="http://schemas.openxmlformats.org/spreadsheetml/2006/main">
  <authors>
    <author>Herbert Eyouga Djagokima</author>
  </authors>
  <commentList>
    <comment ref="AT13" authorId="0" shapeId="0">
      <text>
        <r>
          <rPr>
            <b/>
            <sz val="9"/>
            <color indexed="81"/>
            <rFont val="Tahoma"/>
            <family val="2"/>
          </rPr>
          <t>Heure recup</t>
        </r>
      </text>
    </comment>
  </commentList>
</comments>
</file>

<file path=xl/comments4.xml><?xml version="1.0" encoding="utf-8"?>
<comments xmlns="http://schemas.openxmlformats.org/spreadsheetml/2006/main">
  <authors>
    <author>Herbert Eyouga Djagokima</author>
    <author>Didier Magny</author>
  </authors>
  <commentList>
    <comment ref="AT12" authorId="0" shapeId="0">
      <text>
        <r>
          <rPr>
            <b/>
            <sz val="9"/>
            <color indexed="81"/>
            <rFont val="Tahoma"/>
            <family val="2"/>
          </rPr>
          <t>Formation</t>
        </r>
      </text>
    </comment>
    <comment ref="AT14" authorId="0" shapeId="0">
      <text>
        <r>
          <rPr>
            <sz val="9"/>
            <color indexed="81"/>
            <rFont val="Tahoma"/>
            <family val="2"/>
          </rPr>
          <t xml:space="preserve">Heure recup
</t>
        </r>
      </text>
    </comment>
    <comment ref="AT20" authorId="1" shapeId="0">
      <text>
        <r>
          <rPr>
            <b/>
            <sz val="9"/>
            <color indexed="81"/>
            <rFont val="Tahoma"/>
            <family val="2"/>
          </rPr>
          <t xml:space="preserve">deplacement
</t>
        </r>
      </text>
    </comment>
    <comment ref="AM77" authorId="0" shapeId="0">
      <text>
        <r>
          <rPr>
            <b/>
            <sz val="9"/>
            <color indexed="81"/>
            <rFont val="Tahoma"/>
            <family val="2"/>
          </rPr>
          <t xml:space="preserve">Heure recup
</t>
        </r>
      </text>
    </comment>
  </commentList>
</comments>
</file>

<file path=xl/comments5.xml><?xml version="1.0" encoding="utf-8"?>
<comments xmlns="http://schemas.openxmlformats.org/spreadsheetml/2006/main">
  <authors>
    <author>Herbert Eyouga Djagokima</author>
  </authors>
  <commentList>
    <comment ref="AO24" authorId="0" shapeId="0">
      <text>
        <r>
          <rPr>
            <b/>
            <sz val="9"/>
            <color indexed="81"/>
            <rFont val="Tahoma"/>
            <family val="2"/>
          </rPr>
          <t>heure recup</t>
        </r>
      </text>
    </comment>
  </commentList>
</comments>
</file>

<file path=xl/sharedStrings.xml><?xml version="1.0" encoding="utf-8"?>
<sst xmlns="http://schemas.openxmlformats.org/spreadsheetml/2006/main" count="634" uniqueCount="238">
  <si>
    <t>Année</t>
  </si>
  <si>
    <t>Energie</t>
  </si>
  <si>
    <t>Magasin</t>
  </si>
  <si>
    <t>Abattoir</t>
  </si>
  <si>
    <t>Jours</t>
  </si>
  <si>
    <t>Conditionnement</t>
  </si>
  <si>
    <t>N°</t>
  </si>
  <si>
    <t>Dimanche</t>
  </si>
  <si>
    <t>Lundi</t>
  </si>
  <si>
    <t>Mardi</t>
  </si>
  <si>
    <t>Mercredi</t>
  </si>
  <si>
    <t>Jeudi</t>
  </si>
  <si>
    <t>Vendredi</t>
  </si>
  <si>
    <t>Code_jours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</si>
  <si>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</si>
  <si>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</si>
  <si>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</si>
  <si>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</si>
  <si>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</si>
  <si>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</si>
  <si>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</si>
  <si>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</si>
  <si>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</si>
  <si>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</si>
  <si>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</si>
  <si>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</si>
  <si>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Code</t>
  </si>
  <si>
    <t>Équipes</t>
  </si>
  <si>
    <t>Horaires</t>
  </si>
  <si>
    <t>NOM et Prénom</t>
  </si>
  <si>
    <t>N°POSTE TEL ENTREE</t>
  </si>
  <si>
    <t>JOURNEE</t>
  </si>
  <si>
    <t>MATIN</t>
  </si>
  <si>
    <t>APRÈS-MIDI</t>
  </si>
  <si>
    <t>SOIR</t>
  </si>
  <si>
    <t>SAMEDI</t>
  </si>
  <si>
    <t>Semaine :</t>
  </si>
  <si>
    <t>Semaines</t>
  </si>
  <si>
    <t>Samedi</t>
  </si>
  <si>
    <t>D</t>
  </si>
  <si>
    <t>L</t>
  </si>
  <si>
    <t>N</t>
  </si>
  <si>
    <t>M</t>
  </si>
  <si>
    <t>Colonne1</t>
  </si>
  <si>
    <t>S</t>
  </si>
  <si>
    <t>M1</t>
  </si>
  <si>
    <t>M2</t>
  </si>
  <si>
    <t>J</t>
  </si>
  <si>
    <t>V</t>
  </si>
  <si>
    <t>Me</t>
  </si>
  <si>
    <t>M3</t>
  </si>
  <si>
    <t>AP</t>
  </si>
  <si>
    <t xml:space="preserve"> </t>
  </si>
  <si>
    <t xml:space="preserve">4 h 30 - 11 h 30 </t>
  </si>
  <si>
    <t>Pause</t>
  </si>
  <si>
    <t>9 h - 9 h 20</t>
  </si>
  <si>
    <t xml:space="preserve">5 h 30 - 12 h 30 </t>
  </si>
  <si>
    <t>9 h 20 - 9 h 40</t>
  </si>
  <si>
    <t>10 h 20 - 9 h 40</t>
  </si>
  <si>
    <t xml:space="preserve">6 h 00 - 13 h 00 </t>
  </si>
  <si>
    <t>7 h 30 - 12 h 30 / 13 h30 - 17 h 30</t>
  </si>
  <si>
    <t xml:space="preserve">7 h 00 - 14 h 00 </t>
  </si>
  <si>
    <t>9 h 40 - 10 h 00</t>
  </si>
  <si>
    <t xml:space="preserve">12 h 00 - 19 h 00 </t>
  </si>
  <si>
    <t>13 h 30 - 15 h 50</t>
  </si>
  <si>
    <t xml:space="preserve">18 h 30 - 01 h 30 </t>
  </si>
  <si>
    <t>21 h 00 - 21 h 20</t>
  </si>
  <si>
    <t xml:space="preserve">22 h 00 - 05 h 00 </t>
  </si>
  <si>
    <t>01 h 00 - 01 h 20</t>
  </si>
  <si>
    <t>AM1</t>
  </si>
  <si>
    <t>AM3</t>
  </si>
  <si>
    <t>AM2</t>
  </si>
  <si>
    <t>Journee</t>
  </si>
  <si>
    <t>Descriptif</t>
  </si>
  <si>
    <t>Soir</t>
  </si>
  <si>
    <t>Nuit</t>
  </si>
  <si>
    <t>Matin</t>
  </si>
  <si>
    <t>Après-midi</t>
  </si>
  <si>
    <r>
      <rPr>
        <sz val="10"/>
        <color rgb="FF000000"/>
        <rFont val="Arial2"/>
      </rPr>
      <t>Absences</t>
    </r>
    <r>
      <rPr>
        <sz val="9"/>
        <color rgb="FF000000"/>
        <rFont val="Arial2"/>
      </rPr>
      <t xml:space="preserve"> </t>
    </r>
    <r>
      <rPr>
        <sz val="8"/>
        <color rgb="FF000000"/>
        <rFont val="Arial2"/>
      </rPr>
      <t>(CP/ Modul/      Repos       /Formation)</t>
    </r>
  </si>
  <si>
    <t>Matricul</t>
  </si>
  <si>
    <t>Max</t>
  </si>
  <si>
    <t>Jrnée</t>
  </si>
  <si>
    <t>Début</t>
  </si>
  <si>
    <t>Techniciens</t>
  </si>
  <si>
    <t>CP</t>
  </si>
  <si>
    <t>Recup</t>
  </si>
  <si>
    <t>Modul</t>
  </si>
  <si>
    <t>HR Nuit</t>
  </si>
  <si>
    <t>RTT</t>
  </si>
  <si>
    <t>Malade</t>
  </si>
  <si>
    <t>Du</t>
  </si>
  <si>
    <t>Initial</t>
  </si>
  <si>
    <t>Au</t>
  </si>
  <si>
    <t>Journée</t>
  </si>
  <si>
    <t>M.A</t>
  </si>
  <si>
    <t>M.D</t>
  </si>
  <si>
    <t>9 h - 9 h 30</t>
  </si>
  <si>
    <t>9 h 20 - 9 h 20</t>
  </si>
  <si>
    <t>AM.A</t>
  </si>
  <si>
    <t>AM.D</t>
  </si>
  <si>
    <t>Matin Aba</t>
  </si>
  <si>
    <t>Matin Déc</t>
  </si>
  <si>
    <t>AP Abat</t>
  </si>
  <si>
    <t>AP Decoupe</t>
  </si>
  <si>
    <t>N.A</t>
  </si>
  <si>
    <t>N.D</t>
  </si>
  <si>
    <t>Nuit abat</t>
  </si>
  <si>
    <t>Nuit Decou</t>
  </si>
  <si>
    <t>S.A</t>
  </si>
  <si>
    <t>S.D</t>
  </si>
  <si>
    <t>12 h 00 - 12 h 30</t>
  </si>
  <si>
    <t xml:space="preserve">11 h 30 - 18 h 30 </t>
  </si>
  <si>
    <t>15 h 00 - 15 h 20</t>
  </si>
  <si>
    <t>18 h 00 - 01 h 00</t>
  </si>
  <si>
    <t>22 h 00 - 22 h 20</t>
  </si>
  <si>
    <t xml:space="preserve">23 h 00 - 06 h 00 </t>
  </si>
  <si>
    <t>2 h 00 - 02 h 20</t>
  </si>
  <si>
    <t>J2</t>
  </si>
  <si>
    <t>-</t>
  </si>
  <si>
    <t>Secteur Abattoir: 6114</t>
  </si>
  <si>
    <t>Secteur Découpe: 6167</t>
  </si>
  <si>
    <t>11 h 30 -18 h 30</t>
  </si>
  <si>
    <t>Pause de 15 h 00 à 15 h 20</t>
  </si>
  <si>
    <t>23 h 00 - 06 h 00</t>
  </si>
  <si>
    <t>Pause de 22 h 00 à 22 h 20</t>
  </si>
  <si>
    <t>Pause de 02 h 00 à 02 h 20</t>
  </si>
  <si>
    <t>06 h 00 - 13 h 00</t>
  </si>
  <si>
    <t>Pause de 09 h 00 à 09 h 20</t>
  </si>
  <si>
    <t>SM.D</t>
  </si>
  <si>
    <t>Samedi matin</t>
  </si>
  <si>
    <t>SM.A</t>
  </si>
  <si>
    <t>Nuit Décou</t>
  </si>
  <si>
    <t>J1</t>
  </si>
  <si>
    <t>Journee + Samedi</t>
  </si>
  <si>
    <t>AP1</t>
  </si>
  <si>
    <t>AP2</t>
  </si>
  <si>
    <t xml:space="preserve">6 h 00 - 09 h 00 </t>
  </si>
  <si>
    <t>08 h 00 - 08 h 20</t>
  </si>
  <si>
    <t>09 h 00 - 09 h 20</t>
  </si>
  <si>
    <t>Matin + Samedi</t>
  </si>
  <si>
    <t xml:space="preserve">05 h 00 - 12 h 00 </t>
  </si>
  <si>
    <t>08 h 00 - 12 h 00 / 13 h00 - 16 h 00</t>
  </si>
  <si>
    <t>10h-10h10 / 15h-15h10</t>
  </si>
  <si>
    <t>10 h 00 -10 h 10 / 15 h 00 -15 h 10</t>
  </si>
  <si>
    <t>Après-midi 1</t>
  </si>
  <si>
    <t>Après-midi 2</t>
  </si>
  <si>
    <t>J3</t>
  </si>
  <si>
    <t xml:space="preserve"> Pause 10 h 00 -10 h 10 / 15 h 00 -15 h 10</t>
  </si>
  <si>
    <t>Pause 10h-10h10 / 15h-15h10</t>
  </si>
  <si>
    <t>Pause 09 h 00 - 09 h 20</t>
  </si>
  <si>
    <t>Pause 08 h 00 - 08 h 20</t>
  </si>
  <si>
    <t>Pause 13 h 30 - 15 h 50</t>
  </si>
  <si>
    <t>Pause 21 h 00 - 21 h 20</t>
  </si>
  <si>
    <t xml:space="preserve">7 h 00 - 14 h 10 </t>
  </si>
  <si>
    <t xml:space="preserve">8 h 00 - 12 h 00 / 13 h 30 - 17 h 30 </t>
  </si>
  <si>
    <t>11 h 00 - 11 h 10</t>
  </si>
  <si>
    <t xml:space="preserve">09 h 00 - 16 h 10 </t>
  </si>
  <si>
    <t>12 h 20 - 12 h 40</t>
  </si>
  <si>
    <t>Journée 1</t>
  </si>
  <si>
    <t>Journée 2</t>
  </si>
  <si>
    <t>Journée 3</t>
  </si>
  <si>
    <t>Matin 1</t>
  </si>
  <si>
    <t>Matin 2</t>
  </si>
  <si>
    <t>Jrnée 1</t>
  </si>
  <si>
    <t>Jrnée 2</t>
  </si>
  <si>
    <t>Jrnée 3</t>
  </si>
  <si>
    <t>12 h 40 - 13 h 00</t>
  </si>
  <si>
    <t>J.A</t>
  </si>
  <si>
    <t>Mal</t>
  </si>
  <si>
    <t>Ecole</t>
  </si>
  <si>
    <t>Mini</t>
  </si>
  <si>
    <t>DEMARRAGE</t>
  </si>
  <si>
    <t>SAMEDI 1</t>
  </si>
  <si>
    <t>SAMEDI 2</t>
  </si>
  <si>
    <t>Samedi 3</t>
  </si>
  <si>
    <t xml:space="preserve">9 h 00 - 13 h 00 / 14 h 00 - 17 h 00 </t>
  </si>
  <si>
    <r>
      <rPr>
        <sz val="10"/>
        <color rgb="FF000000"/>
        <rFont val="Arial2"/>
      </rPr>
      <t>Absences</t>
    </r>
    <r>
      <rPr>
        <sz val="9"/>
        <color rgb="FF000000"/>
        <rFont val="Arial2"/>
      </rPr>
      <t xml:space="preserve"> </t>
    </r>
    <r>
      <rPr>
        <sz val="8"/>
        <color rgb="FF000000"/>
        <rFont val="Arial2"/>
      </rPr>
      <t>(CP/ Modul/ Repos/ Formation)</t>
    </r>
  </si>
  <si>
    <t>15H30 - 15H50</t>
  </si>
  <si>
    <t>00 h 00 - 00 h 20</t>
  </si>
  <si>
    <t>Respos</t>
  </si>
  <si>
    <t>Personnels</t>
  </si>
  <si>
    <t>Pause de 12 h  00 à 12 h 20</t>
  </si>
  <si>
    <t xml:space="preserve">                       </t>
  </si>
  <si>
    <t xml:space="preserve">07 h 00 - 14 h 00 </t>
  </si>
  <si>
    <t xml:space="preserve">7h 00 - 14 h 00 </t>
  </si>
  <si>
    <t>H.R</t>
  </si>
  <si>
    <t>7 h 00 - 11 h 30 sauf mercredi</t>
  </si>
  <si>
    <t>Dep</t>
  </si>
  <si>
    <t xml:space="preserve">Dep  </t>
  </si>
  <si>
    <t>4 h 30 - 11 h 30</t>
  </si>
  <si>
    <t>Form</t>
  </si>
  <si>
    <t>Semaine</t>
  </si>
  <si>
    <t xml:space="preserve">09 h 30 - 16 h 40 </t>
  </si>
  <si>
    <t>10 h 00 -10 h 10 /                 15 h 00 -15 h 10</t>
  </si>
  <si>
    <t>8h - 12h / 13h - 16h</t>
  </si>
  <si>
    <t>7 h 00 - 11 h 30 sauf mercredi et de 07 h00 à 11h 00 le vendredi</t>
  </si>
  <si>
    <t>J4</t>
  </si>
  <si>
    <t>Journée 4</t>
  </si>
  <si>
    <t>Resp Equipe 1</t>
  </si>
  <si>
    <t>Resp Equipe 2</t>
  </si>
  <si>
    <t>Equipe 1_Tech 1</t>
  </si>
  <si>
    <t>Equipe 1_Tech 2</t>
  </si>
  <si>
    <t>Equipe 1_Tech 3</t>
  </si>
  <si>
    <t>Equipe 1_Tech 4</t>
  </si>
  <si>
    <t>Equipe 1_Tech 5</t>
  </si>
  <si>
    <t>Equipe 1_Tech 6</t>
  </si>
  <si>
    <t>Equipe 1_Tech 7</t>
  </si>
  <si>
    <t>Equipe 1_Tech 8</t>
  </si>
  <si>
    <t>Equipe 1_Tech 9</t>
  </si>
  <si>
    <t>Equipe 1_Tech 10</t>
  </si>
  <si>
    <t>Equipe 1_Tech 11</t>
  </si>
  <si>
    <t>Equipe 1_Tech 12</t>
  </si>
  <si>
    <t>Equipe 2_Tech 1</t>
  </si>
  <si>
    <t>Equipe 2_Tech 2</t>
  </si>
  <si>
    <t>Equipe 2_Tech 3</t>
  </si>
  <si>
    <t>Equipe 2_Tech 4</t>
  </si>
  <si>
    <t>Equipe 2_Tech 5</t>
  </si>
  <si>
    <t>Equipe 2_Tech 6</t>
  </si>
  <si>
    <t>Equipe 2_Tech 7</t>
  </si>
  <si>
    <t>Equipe 2_Tech 8</t>
  </si>
  <si>
    <t>Equipe 2_Tech 9</t>
  </si>
  <si>
    <t>Equipe 2_Tech 10</t>
  </si>
  <si>
    <t>Equipe 2_Tech 11</t>
  </si>
  <si>
    <t>Equipe 2_Tech 12</t>
  </si>
  <si>
    <t>Resp Equipe 3</t>
  </si>
  <si>
    <t>Equipe 3_Tech 1</t>
  </si>
  <si>
    <t>Equipe 3_Tech 2</t>
  </si>
  <si>
    <t>Equipe 3_Tech 3</t>
  </si>
  <si>
    <t>Resp Equipe 4</t>
  </si>
  <si>
    <t>Equipe 4_Tech 1</t>
  </si>
  <si>
    <t>Equipe 4_Tech 2</t>
  </si>
  <si>
    <t>Equipe 4_Tech 3</t>
  </si>
  <si>
    <t>Equipe 4_Tech 4</t>
  </si>
  <si>
    <t>Respo Maintenance</t>
  </si>
  <si>
    <t>Pause 
Lun. 9 h 00 à 9 h 30 
Semaine de 9 h 00 à 9 h 20</t>
  </si>
  <si>
    <t>5 h 30 - 12 h 00 
sauf le lundi 3 h 00 -12 h 00</t>
  </si>
  <si>
    <t>Matricule</t>
  </si>
  <si>
    <t>Nom et Prénom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</si>
</sst>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;@"/>
  </numFmts>
  <fonts count="46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Arial1"/>
    </font>
    <font>
      <b/>
      <i/>
      <sz val="10"/>
      <color rgb="FF376092"/>
      <name val="Arial2"/>
    </font>
    <font>
      <b/>
      <sz val="10"/>
      <color rgb="FF000000"/>
      <name val="Arial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Arial1"/>
    </font>
    <font>
      <b/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rgb="FF000000"/>
      <name val="Arial1"/>
    </font>
    <font>
      <sz val="7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Calibri"/>
      <family val="2"/>
    </font>
    <font>
      <sz val="9"/>
      <color rgb="FF000000"/>
      <name val="Arial2"/>
    </font>
    <font>
      <sz val="10"/>
      <color rgb="FF000000"/>
      <name val="Arial2"/>
    </font>
    <font>
      <sz val="8"/>
      <color rgb="FF000000"/>
      <name val="Arial2"/>
    </font>
    <font>
      <b/>
      <sz val="10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000000"/>
      <name val="Arial1"/>
    </font>
    <font>
      <b/>
      <sz val="11"/>
      <color theme="1"/>
      <name val="Calibri"/>
      <family val="2"/>
      <scheme val="minor"/>
    </font>
    <font>
      <b/>
      <i/>
      <sz val="11"/>
      <color rgb="FF376092"/>
      <name val="Arial2"/>
    </font>
    <font>
      <b/>
      <sz val="10"/>
      <name val="Arial2"/>
    </font>
    <font>
      <b/>
      <i/>
      <sz val="10"/>
      <name val="Arial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0"/>
      <color rgb="FF376092"/>
      <name val="Arial2"/>
    </font>
    <font>
      <b/>
      <sz val="12"/>
      <color rgb="FF000000"/>
      <name val="Calibri"/>
      <family val="2"/>
    </font>
    <font>
      <b/>
      <sz val="18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808080"/>
        <bgColor rgb="FF808080"/>
      </patternFill>
    </fill>
    <fill>
      <patternFill patternType="solid">
        <fgColor rgb="FFD9D9D9"/>
        <bgColor rgb="FFD9D9D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rgb="FFD9D9D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6600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/>
      <top style="thin">
        <color rgb="FF000000"/>
      </top>
      <bottom style="hair">
        <color indexed="64"/>
      </bottom>
      <diagonal/>
    </border>
    <border>
      <left/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rgb="FF000000"/>
      </top>
      <bottom style="hair">
        <color indexed="64"/>
      </bottom>
      <diagonal/>
    </border>
    <border>
      <left/>
      <right/>
      <top style="hair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8" fillId="0" borderId="0" applyNumberFormat="0" applyBorder="0" applyProtection="0"/>
    <xf numFmtId="0" fontId="3" fillId="0" borderId="0"/>
  </cellStyleXfs>
  <cellXfs count="522">
    <xf numFmtId="0" fontId="0" fillId="0" borderId="0" xfId="0"/>
    <xf numFmtId="14" fontId="0" fillId="0" borderId="0" xfId="0" applyNumberFormat="1"/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Border="1"/>
    <xf numFmtId="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0" xfId="0" applyFont="1" applyBorder="1" applyAlignment="1">
      <alignment horizontal="left" vertical="center"/>
    </xf>
    <xf numFmtId="0" fontId="10" fillId="7" borderId="24" xfId="1" applyFont="1" applyFill="1" applyBorder="1" applyAlignment="1" applyProtection="1">
      <alignment horizontal="right"/>
    </xf>
    <xf numFmtId="0" fontId="0" fillId="0" borderId="1" xfId="0" applyBorder="1"/>
    <xf numFmtId="0" fontId="0" fillId="4" borderId="1" xfId="0" applyFill="1" applyBorder="1" applyAlignment="1">
      <alignment horizontal="center" vertical="center"/>
    </xf>
    <xf numFmtId="0" fontId="5" fillId="0" borderId="1" xfId="0" applyFont="1" applyBorder="1"/>
    <xf numFmtId="0" fontId="1" fillId="0" borderId="1" xfId="0" applyFont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8" fillId="0" borderId="0" xfId="1" applyFont="1" applyFill="1" applyBorder="1" applyAlignment="1" applyProtection="1"/>
    <xf numFmtId="0" fontId="8" fillId="0" borderId="0" xfId="1" applyFont="1" applyFill="1" applyBorder="1" applyAlignment="1" applyProtection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Border="1"/>
    <xf numFmtId="0" fontId="8" fillId="0" borderId="0" xfId="1" applyFont="1" applyFill="1" applyBorder="1" applyAlignment="1" applyProtection="1">
      <alignment horizontal="center" vertical="center" wrapText="1"/>
    </xf>
    <xf numFmtId="0" fontId="13" fillId="0" borderId="0" xfId="1" applyFont="1" applyFill="1" applyBorder="1" applyAlignment="1" applyProtection="1">
      <alignment horizontal="center" vertical="center"/>
    </xf>
    <xf numFmtId="0" fontId="11" fillId="0" borderId="0" xfId="2" applyFont="1" applyFill="1" applyBorder="1"/>
    <xf numFmtId="0" fontId="0" fillId="0" borderId="0" xfId="0" applyFill="1"/>
    <xf numFmtId="0" fontId="2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1" applyFont="1" applyFill="1" applyBorder="1" applyAlignment="1" applyProtection="1">
      <alignment horizontal="center" vertical="center"/>
    </xf>
    <xf numFmtId="0" fontId="8" fillId="9" borderId="1" xfId="1" applyFont="1" applyFill="1" applyBorder="1" applyAlignment="1" applyProtection="1"/>
    <xf numFmtId="0" fontId="12" fillId="0" borderId="29" xfId="2" applyFont="1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8" fillId="0" borderId="0" xfId="1" applyFont="1" applyFill="1" applyBorder="1" applyAlignment="1" applyProtection="1">
      <alignment vertical="center" textRotation="90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center" vertical="center"/>
    </xf>
    <xf numFmtId="0" fontId="8" fillId="0" borderId="0" xfId="1" applyFont="1" applyFill="1" applyBorder="1" applyAlignment="1" applyProtection="1">
      <alignment vertical="center"/>
    </xf>
    <xf numFmtId="0" fontId="1" fillId="0" borderId="0" xfId="0" applyFont="1" applyBorder="1" applyAlignment="1">
      <alignment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Border="1" applyAlignment="1">
      <alignment vertical="center" wrapText="1"/>
    </xf>
    <xf numFmtId="0" fontId="3" fillId="0" borderId="1" xfId="2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3" fillId="0" borderId="23" xfId="2" applyFill="1" applyBorder="1" applyAlignment="1">
      <alignment horizontal="center"/>
    </xf>
    <xf numFmtId="0" fontId="3" fillId="7" borderId="23" xfId="2" applyFill="1" applyBorder="1"/>
    <xf numFmtId="0" fontId="25" fillId="0" borderId="23" xfId="2" applyFont="1" applyFill="1" applyBorder="1"/>
    <xf numFmtId="0" fontId="3" fillId="0" borderId="23" xfId="2" applyFill="1" applyBorder="1"/>
    <xf numFmtId="0" fontId="0" fillId="3" borderId="1" xfId="0" applyFill="1" applyBorder="1" applyAlignment="1">
      <alignment horizontal="center" vertical="center"/>
    </xf>
    <xf numFmtId="0" fontId="25" fillId="0" borderId="23" xfId="2" applyFont="1" applyFill="1" applyBorder="1" applyAlignment="1">
      <alignment horizontal="left" indent="1"/>
    </xf>
    <xf numFmtId="0" fontId="11" fillId="0" borderId="1" xfId="2" applyFont="1" applyFill="1" applyBorder="1" applyAlignment="1"/>
    <xf numFmtId="0" fontId="11" fillId="6" borderId="29" xfId="2" applyFont="1" applyFill="1" applyBorder="1" applyAlignment="1"/>
    <xf numFmtId="0" fontId="11" fillId="6" borderId="43" xfId="2" applyFont="1" applyFill="1" applyBorder="1" applyAlignment="1"/>
    <xf numFmtId="0" fontId="11" fillId="6" borderId="49" xfId="2" applyFont="1" applyFill="1" applyBorder="1" applyAlignment="1"/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/>
    </xf>
    <xf numFmtId="14" fontId="8" fillId="0" borderId="0" xfId="1" applyNumberFormat="1" applyFont="1" applyFill="1" applyBorder="1" applyAlignment="1" applyProtection="1"/>
    <xf numFmtId="0" fontId="8" fillId="0" borderId="0" xfId="1" applyFont="1" applyFill="1" applyBorder="1" applyAlignment="1" applyProtection="1">
      <alignment horizontal="center"/>
    </xf>
    <xf numFmtId="0" fontId="8" fillId="12" borderId="0" xfId="1" applyFont="1" applyFill="1" applyBorder="1" applyAlignment="1" applyProtection="1"/>
    <xf numFmtId="14" fontId="8" fillId="12" borderId="0" xfId="1" applyNumberFormat="1" applyFont="1" applyFill="1" applyBorder="1" applyAlignment="1" applyProtection="1">
      <alignment horizontal="center" vertical="center"/>
    </xf>
    <xf numFmtId="49" fontId="8" fillId="12" borderId="0" xfId="1" applyNumberFormat="1" applyFont="1" applyFill="1" applyBorder="1" applyAlignment="1" applyProtection="1"/>
    <xf numFmtId="14" fontId="3" fillId="12" borderId="0" xfId="2" applyNumberFormat="1" applyFill="1" applyAlignment="1">
      <alignment horizontal="center"/>
    </xf>
    <xf numFmtId="14" fontId="8" fillId="12" borderId="0" xfId="1" applyNumberFormat="1" applyFont="1" applyFill="1" applyBorder="1" applyAlignment="1" applyProtection="1">
      <alignment horizontal="center"/>
    </xf>
    <xf numFmtId="0" fontId="0" fillId="0" borderId="43" xfId="0" applyBorder="1" applyAlignment="1"/>
    <xf numFmtId="0" fontId="28" fillId="0" borderId="43" xfId="1" applyFont="1" applyFill="1" applyBorder="1" applyAlignment="1" applyProtection="1">
      <alignment vertical="center"/>
    </xf>
    <xf numFmtId="0" fontId="1" fillId="1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9" fillId="0" borderId="24" xfId="1" applyFont="1" applyFill="1" applyBorder="1" applyAlignment="1" applyProtection="1">
      <alignment horizontal="left"/>
    </xf>
    <xf numFmtId="0" fontId="9" fillId="0" borderId="26" xfId="1" applyFont="1" applyFill="1" applyBorder="1" applyAlignment="1" applyProtection="1">
      <alignment horizontal="left"/>
    </xf>
    <xf numFmtId="0" fontId="9" fillId="0" borderId="27" xfId="1" applyFont="1" applyFill="1" applyBorder="1" applyAlignment="1" applyProtection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9" fillId="0" borderId="26" xfId="1" applyFont="1" applyFill="1" applyBorder="1" applyAlignment="1" applyProtection="1">
      <alignment horizontal="left"/>
    </xf>
    <xf numFmtId="0" fontId="13" fillId="0" borderId="0" xfId="1" applyFont="1" applyFill="1" applyBorder="1" applyAlignment="1" applyProtection="1"/>
    <xf numFmtId="0" fontId="13" fillId="0" borderId="0" xfId="1" applyFont="1" applyFill="1" applyBorder="1" applyAlignment="1" applyProtection="1">
      <alignment vertical="center" textRotation="90"/>
    </xf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left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13" fillId="0" borderId="0" xfId="1" applyFont="1" applyFill="1" applyBorder="1" applyAlignment="1" applyProtection="1">
      <alignment horizontal="center"/>
    </xf>
    <xf numFmtId="0" fontId="8" fillId="0" borderId="0" xfId="1" applyNumberFormat="1" applyFont="1" applyFill="1" applyBorder="1" applyAlignment="1" applyProtection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1" fillId="0" borderId="0" xfId="2" applyFont="1" applyFill="1" applyBorder="1" applyAlignment="1"/>
    <xf numFmtId="0" fontId="0" fillId="0" borderId="0" xfId="0" applyBorder="1" applyAlignment="1"/>
    <xf numFmtId="0" fontId="0" fillId="0" borderId="0" xfId="0" applyBorder="1" applyAlignment="1">
      <alignment horizontal="left" vertical="center"/>
    </xf>
    <xf numFmtId="0" fontId="15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/>
    </xf>
    <xf numFmtId="0" fontId="33" fillId="5" borderId="1" xfId="1" applyFont="1" applyFill="1" applyBorder="1" applyAlignment="1" applyProtection="1">
      <alignment horizontal="center" vertical="center" wrapText="1"/>
    </xf>
    <xf numFmtId="0" fontId="8" fillId="0" borderId="36" xfId="1" applyFont="1" applyFill="1" applyBorder="1" applyAlignment="1" applyProtection="1"/>
    <xf numFmtId="0" fontId="13" fillId="0" borderId="36" xfId="1" applyFont="1" applyFill="1" applyBorder="1" applyAlignment="1" applyProtection="1">
      <alignment vertical="center"/>
    </xf>
    <xf numFmtId="0" fontId="11" fillId="0" borderId="36" xfId="2" applyFont="1" applyFill="1" applyBorder="1" applyAlignment="1"/>
    <xf numFmtId="0" fontId="0" fillId="0" borderId="36" xfId="0" applyBorder="1"/>
    <xf numFmtId="0" fontId="33" fillId="0" borderId="36" xfId="1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4" fillId="0" borderId="0" xfId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8" fillId="0" borderId="0" xfId="1" applyFont="1" applyFill="1" applyBorder="1" applyAlignment="1" applyProtection="1">
      <alignment horizontal="center" vertical="center" textRotation="90"/>
    </xf>
    <xf numFmtId="0" fontId="3" fillId="0" borderId="39" xfId="2" applyFill="1" applyBorder="1" applyAlignment="1">
      <alignment horizontal="center"/>
    </xf>
    <xf numFmtId="0" fontId="3" fillId="0" borderId="41" xfId="2" applyFill="1" applyBorder="1" applyAlignment="1">
      <alignment horizontal="center"/>
    </xf>
    <xf numFmtId="0" fontId="10" fillId="0" borderId="55" xfId="1" applyFont="1" applyFill="1" applyBorder="1" applyAlignment="1" applyProtection="1">
      <alignment horizontal="right" vertical="center"/>
    </xf>
    <xf numFmtId="0" fontId="10" fillId="7" borderId="57" xfId="1" applyFont="1" applyFill="1" applyBorder="1" applyAlignment="1" applyProtection="1">
      <alignment horizontal="right" vertical="center"/>
    </xf>
    <xf numFmtId="0" fontId="29" fillId="7" borderId="57" xfId="1" applyFont="1" applyFill="1" applyBorder="1" applyAlignment="1" applyProtection="1">
      <alignment horizontal="right" vertical="center"/>
    </xf>
    <xf numFmtId="0" fontId="36" fillId="0" borderId="1" xfId="0" applyFont="1" applyBorder="1"/>
    <xf numFmtId="0" fontId="35" fillId="0" borderId="1" xfId="0" applyFont="1" applyBorder="1" applyAlignment="1">
      <alignment horizontal="center"/>
    </xf>
    <xf numFmtId="0" fontId="25" fillId="0" borderId="0" xfId="2" applyFont="1" applyFill="1" applyBorder="1"/>
    <xf numFmtId="0" fontId="3" fillId="0" borderId="0" xfId="2" applyFill="1" applyBorder="1"/>
    <xf numFmtId="0" fontId="8" fillId="0" borderId="0" xfId="1" applyFont="1" applyFill="1" applyAlignment="1" applyProtection="1"/>
    <xf numFmtId="0" fontId="0" fillId="0" borderId="0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17" fillId="0" borderId="1" xfId="1" applyFont="1" applyFill="1" applyBorder="1" applyAlignment="1" applyProtection="1">
      <alignment horizontal="center" vertical="center"/>
    </xf>
    <xf numFmtId="0" fontId="17" fillId="4" borderId="1" xfId="1" applyFont="1" applyFill="1" applyBorder="1" applyAlignment="1" applyProtection="1">
      <alignment horizontal="center" vertical="center"/>
    </xf>
    <xf numFmtId="0" fontId="17" fillId="0" borderId="0" xfId="1" applyFont="1" applyFill="1" applyBorder="1" applyAlignment="1" applyProtection="1">
      <alignment horizontal="center" vertical="center"/>
    </xf>
    <xf numFmtId="0" fontId="17" fillId="0" borderId="9" xfId="1" applyFont="1" applyFill="1" applyBorder="1" applyAlignment="1" applyProtection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" fillId="11" borderId="23" xfId="2" applyFill="1" applyBorder="1" applyAlignment="1">
      <alignment horizontal="center"/>
    </xf>
    <xf numFmtId="0" fontId="3" fillId="11" borderId="23" xfId="2" applyFill="1" applyBorder="1"/>
    <xf numFmtId="0" fontId="0" fillId="13" borderId="1" xfId="0" applyFill="1" applyBorder="1" applyAlignment="1">
      <alignment horizontal="center" vertical="center"/>
    </xf>
    <xf numFmtId="0" fontId="3" fillId="13" borderId="23" xfId="2" applyFill="1" applyBorder="1" applyAlignment="1">
      <alignment horizontal="center"/>
    </xf>
    <xf numFmtId="0" fontId="3" fillId="13" borderId="23" xfId="2" applyFill="1" applyBorder="1"/>
    <xf numFmtId="0" fontId="0" fillId="8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8" fillId="14" borderId="0" xfId="1" applyFont="1" applyFill="1" applyAlignment="1" applyProtection="1"/>
    <xf numFmtId="0" fontId="8" fillId="17" borderId="0" xfId="1" applyFont="1" applyFill="1" applyAlignment="1" applyProtection="1"/>
    <xf numFmtId="0" fontId="8" fillId="15" borderId="0" xfId="1" applyFont="1" applyFill="1" applyAlignment="1" applyProtection="1"/>
    <xf numFmtId="0" fontId="3" fillId="8" borderId="23" xfId="2" applyFill="1" applyBorder="1" applyAlignment="1">
      <alignment horizontal="center"/>
    </xf>
    <xf numFmtId="0" fontId="3" fillId="8" borderId="23" xfId="2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" fillId="3" borderId="23" xfId="2" applyFill="1" applyBorder="1" applyAlignment="1">
      <alignment horizontal="center"/>
    </xf>
    <xf numFmtId="0" fontId="3" fillId="19" borderId="23" xfId="2" applyFill="1" applyBorder="1"/>
    <xf numFmtId="0" fontId="25" fillId="3" borderId="23" xfId="2" applyFont="1" applyFill="1" applyBorder="1"/>
    <xf numFmtId="0" fontId="25" fillId="3" borderId="23" xfId="2" applyFont="1" applyFill="1" applyBorder="1" applyAlignment="1">
      <alignment horizontal="left" indent="1"/>
    </xf>
    <xf numFmtId="0" fontId="3" fillId="3" borderId="23" xfId="2" applyFill="1" applyBorder="1"/>
    <xf numFmtId="0" fontId="20" fillId="11" borderId="62" xfId="2" applyFont="1" applyFill="1" applyBorder="1" applyAlignment="1">
      <alignment horizontal="center" vertical="center" wrapText="1"/>
    </xf>
    <xf numFmtId="0" fontId="20" fillId="13" borderId="62" xfId="2" applyFont="1" applyFill="1" applyBorder="1" applyAlignment="1">
      <alignment horizontal="center" vertical="center" wrapText="1"/>
    </xf>
    <xf numFmtId="0" fontId="20" fillId="15" borderId="62" xfId="2" applyFont="1" applyFill="1" applyBorder="1" applyAlignment="1">
      <alignment horizontal="center" vertical="center" wrapText="1"/>
    </xf>
    <xf numFmtId="0" fontId="20" fillId="21" borderId="62" xfId="2" applyFont="1" applyFill="1" applyBorder="1" applyAlignment="1">
      <alignment horizontal="center" vertical="center" wrapText="1"/>
    </xf>
    <xf numFmtId="0" fontId="20" fillId="22" borderId="62" xfId="2" applyFont="1" applyFill="1" applyBorder="1" applyAlignment="1">
      <alignment horizontal="center" vertical="center" wrapText="1"/>
    </xf>
    <xf numFmtId="0" fontId="20" fillId="12" borderId="62" xfId="2" applyFont="1" applyFill="1" applyBorder="1" applyAlignment="1">
      <alignment horizontal="center" vertical="center" wrapText="1"/>
    </xf>
    <xf numFmtId="0" fontId="20" fillId="12" borderId="66" xfId="2" applyFont="1" applyFill="1" applyBorder="1" applyAlignment="1">
      <alignment horizontal="center" vertical="center" wrapText="1"/>
    </xf>
    <xf numFmtId="0" fontId="20" fillId="12" borderId="65" xfId="2" applyFont="1" applyFill="1" applyBorder="1" applyAlignment="1">
      <alignment horizontal="center" vertical="center" wrapText="1"/>
    </xf>
    <xf numFmtId="0" fontId="38" fillId="20" borderId="1" xfId="0" applyFont="1" applyFill="1" applyBorder="1" applyAlignment="1">
      <alignment horizontal="center"/>
    </xf>
    <xf numFmtId="0" fontId="0" fillId="20" borderId="1" xfId="0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/>
    </xf>
    <xf numFmtId="0" fontId="0" fillId="0" borderId="34" xfId="0" applyBorder="1"/>
    <xf numFmtId="0" fontId="2" fillId="0" borderId="19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21" xfId="0" applyFont="1" applyBorder="1"/>
    <xf numFmtId="0" fontId="2" fillId="0" borderId="6" xfId="0" applyFont="1" applyBorder="1" applyAlignment="1">
      <alignment horizontal="left" vertical="center"/>
    </xf>
    <xf numFmtId="14" fontId="1" fillId="0" borderId="59" xfId="0" applyNumberFormat="1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14" fontId="1" fillId="0" borderId="58" xfId="0" applyNumberFormat="1" applyFont="1" applyBorder="1" applyAlignment="1">
      <alignment horizontal="center" vertical="center"/>
    </xf>
    <xf numFmtId="0" fontId="2" fillId="0" borderId="70" xfId="0" applyFont="1" applyBorder="1" applyAlignment="1">
      <alignment horizontal="left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58" xfId="0" applyNumberFormat="1" applyFont="1" applyBorder="1" applyAlignment="1">
      <alignment horizontal="center" vertical="center"/>
    </xf>
    <xf numFmtId="0" fontId="2" fillId="0" borderId="59" xfId="0" applyNumberFormat="1" applyFont="1" applyBorder="1" applyAlignment="1">
      <alignment horizontal="center" vertical="center"/>
    </xf>
    <xf numFmtId="0" fontId="2" fillId="0" borderId="60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0" fillId="20" borderId="25" xfId="0" applyFill="1" applyBorder="1" applyAlignment="1">
      <alignment horizontal="left"/>
    </xf>
    <xf numFmtId="0" fontId="8" fillId="0" borderId="0" xfId="1" applyFont="1" applyFill="1" applyBorder="1" applyAlignment="1" applyProtection="1">
      <alignment horizontal="center" vertical="center" textRotation="90"/>
    </xf>
    <xf numFmtId="0" fontId="9" fillId="0" borderId="35" xfId="1" applyFont="1" applyFill="1" applyBorder="1" applyAlignment="1" applyProtection="1">
      <alignment horizontal="center" vertical="center" wrapText="1"/>
    </xf>
    <xf numFmtId="0" fontId="11" fillId="0" borderId="0" xfId="2" applyFont="1" applyFill="1" applyBorder="1" applyAlignment="1">
      <alignment horizontal="center" vertical="center"/>
    </xf>
    <xf numFmtId="0" fontId="9" fillId="0" borderId="0" xfId="1" applyFont="1" applyFill="1" applyBorder="1" applyAlignment="1" applyProtection="1">
      <alignment horizontal="center" vertical="center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34" xfId="1" applyFont="1" applyFill="1" applyBorder="1" applyAlignment="1" applyProtection="1">
      <alignment horizontal="center" vertical="center" wrapText="1"/>
    </xf>
    <xf numFmtId="0" fontId="9" fillId="0" borderId="49" xfId="1" applyFont="1" applyFill="1" applyBorder="1" applyAlignment="1" applyProtection="1">
      <alignment horizontal="center" vertical="center" wrapText="1"/>
    </xf>
    <xf numFmtId="0" fontId="28" fillId="0" borderId="0" xfId="1" applyFont="1" applyFill="1" applyBorder="1" applyAlignment="1" applyProtection="1">
      <alignment vertical="center"/>
    </xf>
    <xf numFmtId="0" fontId="0" fillId="0" borderId="36" xfId="0" applyBorder="1" applyAlignment="1">
      <alignment horizontal="center" vertical="center"/>
    </xf>
    <xf numFmtId="0" fontId="28" fillId="0" borderId="34" xfId="1" applyFont="1" applyFill="1" applyBorder="1" applyAlignment="1" applyProtection="1">
      <alignment vertical="center"/>
    </xf>
    <xf numFmtId="0" fontId="0" fillId="0" borderId="34" xfId="0" applyBorder="1" applyAlignment="1"/>
    <xf numFmtId="0" fontId="0" fillId="0" borderId="34" xfId="0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8" fillId="0" borderId="9" xfId="1" applyFont="1" applyFill="1" applyBorder="1" applyAlignment="1" applyProtection="1">
      <alignment horizontal="center" vertical="center"/>
    </xf>
    <xf numFmtId="0" fontId="3" fillId="0" borderId="23" xfId="2" applyFill="1" applyBorder="1" applyAlignment="1">
      <alignment horizontal="center" vertical="center"/>
    </xf>
    <xf numFmtId="0" fontId="3" fillId="7" borderId="23" xfId="2" applyFill="1" applyBorder="1" applyAlignment="1">
      <alignment horizontal="center" vertical="center"/>
    </xf>
    <xf numFmtId="0" fontId="25" fillId="0" borderId="0" xfId="2" applyFont="1" applyFill="1" applyBorder="1" applyAlignment="1">
      <alignment horizontal="center" vertical="center"/>
    </xf>
    <xf numFmtId="0" fontId="3" fillId="0" borderId="0" xfId="2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/>
    <xf numFmtId="0" fontId="3" fillId="7" borderId="23" xfId="2" applyFont="1" applyFill="1" applyBorder="1" applyAlignment="1">
      <alignment horizontal="center" vertical="center"/>
    </xf>
    <xf numFmtId="0" fontId="3" fillId="7" borderId="23" xfId="0" applyFont="1" applyFill="1" applyBorder="1"/>
    <xf numFmtId="0" fontId="0" fillId="9" borderId="1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>
      <alignment horizontal="center"/>
    </xf>
    <xf numFmtId="0" fontId="0" fillId="0" borderId="9" xfId="0" applyBorder="1" applyAlignment="1">
      <alignment horizontal="left" vertical="center"/>
    </xf>
    <xf numFmtId="0" fontId="9" fillId="0" borderId="75" xfId="1" applyFont="1" applyFill="1" applyBorder="1" applyAlignment="1" applyProtection="1">
      <alignment horizontal="center" vertical="center"/>
    </xf>
    <xf numFmtId="0" fontId="9" fillId="0" borderId="78" xfId="1" applyFont="1" applyFill="1" applyBorder="1" applyAlignment="1" applyProtection="1">
      <alignment horizontal="center" vertical="center"/>
    </xf>
    <xf numFmtId="0" fontId="10" fillId="7" borderId="26" xfId="1" applyFont="1" applyFill="1" applyBorder="1" applyAlignment="1" applyProtection="1">
      <alignment horizontal="right"/>
    </xf>
    <xf numFmtId="0" fontId="11" fillId="6" borderId="47" xfId="2" applyFont="1" applyFill="1" applyBorder="1" applyAlignment="1"/>
    <xf numFmtId="0" fontId="11" fillId="6" borderId="0" xfId="2" applyFont="1" applyFill="1" applyBorder="1" applyAlignment="1"/>
    <xf numFmtId="0" fontId="0" fillId="0" borderId="1" xfId="0" applyFill="1" applyBorder="1" applyAlignment="1">
      <alignment horizontal="center" vertical="center"/>
    </xf>
    <xf numFmtId="0" fontId="2" fillId="0" borderId="68" xfId="0" applyFont="1" applyBorder="1"/>
    <xf numFmtId="0" fontId="2" fillId="0" borderId="3" xfId="0" applyFont="1" applyFill="1" applyBorder="1" applyAlignment="1">
      <alignment horizontal="center" vertical="center"/>
    </xf>
    <xf numFmtId="0" fontId="24" fillId="0" borderId="13" xfId="1" applyFont="1" applyFill="1" applyBorder="1" applyAlignment="1" applyProtection="1">
      <alignment vertical="center"/>
    </xf>
    <xf numFmtId="0" fontId="44" fillId="20" borderId="65" xfId="2" applyFont="1" applyFill="1" applyBorder="1" applyAlignment="1">
      <alignment horizontal="center" vertical="center"/>
    </xf>
    <xf numFmtId="0" fontId="9" fillId="0" borderId="101" xfId="1" applyFont="1" applyFill="1" applyBorder="1" applyAlignment="1" applyProtection="1">
      <alignment horizontal="center" vertical="center"/>
    </xf>
    <xf numFmtId="0" fontId="8" fillId="0" borderId="93" xfId="1" applyFont="1" applyFill="1" applyBorder="1" applyAlignment="1" applyProtection="1"/>
    <xf numFmtId="0" fontId="9" fillId="0" borderId="102" xfId="1" applyFont="1" applyFill="1" applyBorder="1" applyAlignment="1" applyProtection="1">
      <alignment horizontal="center" vertical="center"/>
    </xf>
    <xf numFmtId="0" fontId="8" fillId="0" borderId="76" xfId="1" applyFont="1" applyFill="1" applyBorder="1" applyAlignment="1" applyProtection="1"/>
    <xf numFmtId="0" fontId="9" fillId="17" borderId="81" xfId="1" applyFont="1" applyFill="1" applyBorder="1" applyAlignment="1" applyProtection="1">
      <alignment horizontal="center" vertical="center"/>
    </xf>
    <xf numFmtId="0" fontId="9" fillId="17" borderId="103" xfId="1" applyFont="1" applyFill="1" applyBorder="1" applyAlignment="1" applyProtection="1">
      <alignment horizontal="center" vertical="center"/>
    </xf>
    <xf numFmtId="0" fontId="9" fillId="17" borderId="104" xfId="1" applyFont="1" applyFill="1" applyBorder="1" applyAlignment="1" applyProtection="1">
      <alignment horizontal="center" vertical="center"/>
    </xf>
    <xf numFmtId="0" fontId="9" fillId="15" borderId="81" xfId="1" applyFont="1" applyFill="1" applyBorder="1" applyAlignment="1" applyProtection="1">
      <alignment horizontal="center" vertical="center"/>
    </xf>
    <xf numFmtId="0" fontId="9" fillId="15" borderId="103" xfId="1" applyFont="1" applyFill="1" applyBorder="1" applyAlignment="1" applyProtection="1">
      <alignment horizontal="center" vertical="center"/>
    </xf>
    <xf numFmtId="0" fontId="9" fillId="15" borderId="104" xfId="1" applyFont="1" applyFill="1" applyBorder="1" applyAlignment="1" applyProtection="1">
      <alignment horizontal="center" vertical="center"/>
    </xf>
    <xf numFmtId="0" fontId="9" fillId="13" borderId="81" xfId="1" applyFont="1" applyFill="1" applyBorder="1" applyAlignment="1" applyProtection="1">
      <alignment horizontal="center" vertical="center"/>
    </xf>
    <xf numFmtId="0" fontId="9" fillId="13" borderId="103" xfId="1" applyFont="1" applyFill="1" applyBorder="1" applyAlignment="1" applyProtection="1">
      <alignment horizontal="center" vertical="center"/>
    </xf>
    <xf numFmtId="0" fontId="9" fillId="13" borderId="104" xfId="1" applyFont="1" applyFill="1" applyBorder="1" applyAlignment="1" applyProtection="1">
      <alignment horizontal="center" vertical="center"/>
    </xf>
    <xf numFmtId="0" fontId="9" fillId="22" borderId="81" xfId="1" applyFont="1" applyFill="1" applyBorder="1" applyAlignment="1" applyProtection="1">
      <alignment horizontal="center" vertical="center"/>
    </xf>
    <xf numFmtId="0" fontId="9" fillId="22" borderId="103" xfId="1" applyFont="1" applyFill="1" applyBorder="1" applyAlignment="1" applyProtection="1">
      <alignment horizontal="center" vertical="center"/>
    </xf>
    <xf numFmtId="0" fontId="9" fillId="22" borderId="104" xfId="1" applyFont="1" applyFill="1" applyBorder="1" applyAlignment="1" applyProtection="1">
      <alignment horizontal="center" vertical="center"/>
    </xf>
    <xf numFmtId="0" fontId="9" fillId="21" borderId="105" xfId="1" applyFont="1" applyFill="1" applyBorder="1" applyAlignment="1" applyProtection="1">
      <alignment horizontal="center" vertical="center"/>
    </xf>
    <xf numFmtId="0" fontId="9" fillId="21" borderId="106" xfId="1" applyFont="1" applyFill="1" applyBorder="1" applyAlignment="1" applyProtection="1">
      <alignment horizontal="center" vertical="center"/>
    </xf>
    <xf numFmtId="0" fontId="9" fillId="21" borderId="107" xfId="1" applyFont="1" applyFill="1" applyBorder="1" applyAlignment="1" applyProtection="1">
      <alignment horizontal="center" vertical="center"/>
    </xf>
    <xf numFmtId="0" fontId="9" fillId="11" borderId="105" xfId="1" applyFont="1" applyFill="1" applyBorder="1" applyAlignment="1" applyProtection="1">
      <alignment horizontal="center" vertical="center"/>
    </xf>
    <xf numFmtId="0" fontId="9" fillId="11" borderId="106" xfId="1" applyFont="1" applyFill="1" applyBorder="1" applyAlignment="1" applyProtection="1">
      <alignment horizontal="center" vertical="center"/>
    </xf>
    <xf numFmtId="0" fontId="9" fillId="11" borderId="107" xfId="1" applyFont="1" applyFill="1" applyBorder="1" applyAlignment="1" applyProtection="1">
      <alignment horizontal="center" vertical="center"/>
    </xf>
    <xf numFmtId="0" fontId="11" fillId="6" borderId="65" xfId="2" applyFont="1" applyFill="1" applyBorder="1" applyAlignment="1"/>
    <xf numFmtId="0" fontId="9" fillId="12" borderId="81" xfId="1" applyFont="1" applyFill="1" applyBorder="1" applyAlignment="1" applyProtection="1">
      <alignment horizontal="center" vertical="center"/>
    </xf>
    <xf numFmtId="0" fontId="9" fillId="12" borderId="103" xfId="1" applyFont="1" applyFill="1" applyBorder="1" applyAlignment="1" applyProtection="1">
      <alignment horizontal="center" vertical="center"/>
    </xf>
    <xf numFmtId="0" fontId="9" fillId="12" borderId="104" xfId="1" applyFont="1" applyFill="1" applyBorder="1" applyAlignment="1" applyProtection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71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08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0" fontId="2" fillId="0" borderId="79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109" xfId="0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13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2" fillId="0" borderId="115" xfId="0" applyFont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14" fontId="1" fillId="0" borderId="116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8" borderId="1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textRotation="90"/>
    </xf>
    <xf numFmtId="0" fontId="7" fillId="0" borderId="15" xfId="0" applyFont="1" applyBorder="1" applyAlignment="1">
      <alignment horizontal="center" vertical="center" textRotation="90"/>
    </xf>
    <xf numFmtId="0" fontId="7" fillId="0" borderId="16" xfId="0" applyFont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/>
    </xf>
    <xf numFmtId="0" fontId="0" fillId="3" borderId="10" xfId="0" applyNumberFormat="1" applyFill="1" applyBorder="1" applyAlignment="1">
      <alignment horizontal="center"/>
    </xf>
    <xf numFmtId="0" fontId="0" fillId="3" borderId="11" xfId="0" applyNumberFormat="1" applyFill="1" applyBorder="1" applyAlignment="1">
      <alignment horizontal="center"/>
    </xf>
    <xf numFmtId="0" fontId="0" fillId="2" borderId="11" xfId="0" applyNumberFormat="1" applyFill="1" applyBorder="1" applyAlignment="1">
      <alignment horizontal="center"/>
    </xf>
    <xf numFmtId="0" fontId="0" fillId="4" borderId="11" xfId="0" applyNumberFormat="1" applyFill="1" applyBorder="1" applyAlignment="1">
      <alignment horizontal="center"/>
    </xf>
    <xf numFmtId="0" fontId="7" fillId="0" borderId="31" xfId="0" applyFont="1" applyBorder="1" applyAlignment="1">
      <alignment horizontal="center" vertical="center" textRotation="90"/>
    </xf>
    <xf numFmtId="0" fontId="7" fillId="0" borderId="61" xfId="0" applyFont="1" applyBorder="1" applyAlignment="1">
      <alignment horizontal="center" vertical="center" textRotation="90"/>
    </xf>
    <xf numFmtId="0" fontId="7" fillId="0" borderId="32" xfId="0" applyFont="1" applyBorder="1" applyAlignment="1">
      <alignment horizontal="center" vertical="center" textRotation="90"/>
    </xf>
    <xf numFmtId="0" fontId="7" fillId="0" borderId="67" xfId="0" applyFont="1" applyBorder="1" applyAlignment="1">
      <alignment horizontal="center" vertical="center" textRotation="90"/>
    </xf>
    <xf numFmtId="0" fontId="7" fillId="0" borderId="68" xfId="0" applyFont="1" applyBorder="1" applyAlignment="1">
      <alignment horizontal="center" vertical="center" textRotation="90"/>
    </xf>
    <xf numFmtId="0" fontId="0" fillId="2" borderId="12" xfId="0" applyNumberFormat="1" applyFill="1" applyBorder="1" applyAlignment="1">
      <alignment horizontal="center"/>
    </xf>
    <xf numFmtId="0" fontId="45" fillId="0" borderId="2" xfId="0" applyFont="1" applyBorder="1" applyAlignment="1">
      <alignment horizontal="center" vertical="center"/>
    </xf>
    <xf numFmtId="0" fontId="45" fillId="0" borderId="2" xfId="0" applyNumberFormat="1" applyFont="1" applyBorder="1" applyAlignment="1">
      <alignment horizontal="center" vertical="center"/>
    </xf>
    <xf numFmtId="0" fontId="8" fillId="2" borderId="0" xfId="1" applyFont="1" applyFill="1" applyAlignment="1" applyProtection="1"/>
    <xf numFmtId="0" fontId="9" fillId="11" borderId="93" xfId="1" applyFont="1" applyFill="1" applyBorder="1" applyAlignment="1" applyProtection="1">
      <alignment horizontal="center" vertical="center"/>
    </xf>
    <xf numFmtId="0" fontId="9" fillId="11" borderId="94" xfId="1" applyFont="1" applyFill="1" applyBorder="1" applyAlignment="1" applyProtection="1">
      <alignment horizontal="center" vertical="center"/>
    </xf>
    <xf numFmtId="0" fontId="8" fillId="0" borderId="1" xfId="1" applyFont="1" applyFill="1" applyBorder="1" applyAlignment="1" applyProtection="1">
      <alignment horizontal="center" vertical="center" textRotation="90"/>
    </xf>
    <xf numFmtId="0" fontId="8" fillId="2" borderId="0" xfId="1" applyFont="1" applyFill="1" applyAlignment="1" applyProtection="1">
      <alignment horizontal="left" vertical="center"/>
    </xf>
    <xf numFmtId="0" fontId="26" fillId="0" borderId="0" xfId="1" applyFont="1" applyFill="1" applyBorder="1" applyAlignment="1" applyProtection="1">
      <alignment horizontal="center" vertical="center"/>
    </xf>
    <xf numFmtId="0" fontId="8" fillId="0" borderId="0" xfId="1" applyFont="1" applyFill="1" applyBorder="1" applyAlignment="1" applyProtection="1">
      <alignment horizontal="center" vertical="center" textRotation="90"/>
    </xf>
    <xf numFmtId="0" fontId="24" fillId="21" borderId="1" xfId="1" applyFont="1" applyFill="1" applyBorder="1" applyAlignment="1" applyProtection="1">
      <alignment horizontal="center" vertical="center"/>
    </xf>
    <xf numFmtId="0" fontId="9" fillId="15" borderId="88" xfId="1" applyFont="1" applyFill="1" applyBorder="1" applyAlignment="1" applyProtection="1">
      <alignment horizontal="center" vertical="center"/>
    </xf>
    <xf numFmtId="0" fontId="9" fillId="15" borderId="86" xfId="1" applyFont="1" applyFill="1" applyBorder="1" applyAlignment="1" applyProtection="1">
      <alignment horizontal="center" vertical="center"/>
    </xf>
    <xf numFmtId="0" fontId="9" fillId="13" borderId="88" xfId="1" applyFont="1" applyFill="1" applyBorder="1" applyAlignment="1" applyProtection="1">
      <alignment horizontal="center" vertical="center"/>
    </xf>
    <xf numFmtId="0" fontId="9" fillId="13" borderId="84" xfId="1" applyFont="1" applyFill="1" applyBorder="1" applyAlignment="1" applyProtection="1">
      <alignment horizontal="center" vertical="center"/>
    </xf>
    <xf numFmtId="0" fontId="20" fillId="13" borderId="1" xfId="2" applyFont="1" applyFill="1" applyBorder="1" applyAlignment="1">
      <alignment horizontal="center" vertical="center"/>
    </xf>
    <xf numFmtId="0" fontId="20" fillId="13" borderId="46" xfId="2" applyFont="1" applyFill="1" applyBorder="1" applyAlignment="1">
      <alignment horizontal="center" vertical="center"/>
    </xf>
    <xf numFmtId="0" fontId="20" fillId="13" borderId="9" xfId="2" applyFont="1" applyFill="1" applyBorder="1" applyAlignment="1">
      <alignment horizontal="center" vertical="center"/>
    </xf>
    <xf numFmtId="0" fontId="20" fillId="13" borderId="38" xfId="2" applyFont="1" applyFill="1" applyBorder="1" applyAlignment="1">
      <alignment horizontal="center" vertical="center"/>
    </xf>
    <xf numFmtId="0" fontId="24" fillId="22" borderId="1" xfId="1" applyFont="1" applyFill="1" applyBorder="1" applyAlignment="1" applyProtection="1">
      <alignment horizontal="center" vertical="center"/>
    </xf>
    <xf numFmtId="0" fontId="9" fillId="21" borderId="93" xfId="1" applyFont="1" applyFill="1" applyBorder="1" applyAlignment="1" applyProtection="1">
      <alignment horizontal="center" vertical="center"/>
    </xf>
    <xf numFmtId="0" fontId="9" fillId="21" borderId="94" xfId="1" applyFont="1" applyFill="1" applyBorder="1" applyAlignment="1" applyProtection="1">
      <alignment horizontal="center" vertical="center"/>
    </xf>
    <xf numFmtId="0" fontId="9" fillId="21" borderId="76" xfId="1" applyFont="1" applyFill="1" applyBorder="1" applyAlignment="1" applyProtection="1">
      <alignment horizontal="center" vertical="center"/>
    </xf>
    <xf numFmtId="0" fontId="9" fillId="21" borderId="77" xfId="1" applyFont="1" applyFill="1" applyBorder="1" applyAlignment="1" applyProtection="1">
      <alignment horizontal="center" vertical="center"/>
    </xf>
    <xf numFmtId="0" fontId="24" fillId="15" borderId="38" xfId="1" applyFont="1" applyFill="1" applyBorder="1" applyAlignment="1" applyProtection="1">
      <alignment horizontal="center" vertical="center"/>
    </xf>
    <xf numFmtId="0" fontId="24" fillId="15" borderId="54" xfId="1" applyFont="1" applyFill="1" applyBorder="1" applyAlignment="1" applyProtection="1">
      <alignment horizontal="center" vertical="center"/>
    </xf>
    <xf numFmtId="0" fontId="24" fillId="15" borderId="36" xfId="1" applyFont="1" applyFill="1" applyBorder="1" applyAlignment="1" applyProtection="1">
      <alignment horizontal="center" vertical="center"/>
    </xf>
    <xf numFmtId="0" fontId="24" fillId="15" borderId="37" xfId="1" applyFont="1" applyFill="1" applyBorder="1" applyAlignment="1" applyProtection="1">
      <alignment horizontal="center" vertical="center"/>
    </xf>
    <xf numFmtId="0" fontId="24" fillId="15" borderId="33" xfId="1" applyFont="1" applyFill="1" applyBorder="1" applyAlignment="1" applyProtection="1">
      <alignment horizontal="center" vertical="center"/>
    </xf>
    <xf numFmtId="0" fontId="24" fillId="15" borderId="35" xfId="1" applyFont="1" applyFill="1" applyBorder="1" applyAlignment="1" applyProtection="1">
      <alignment horizontal="center" vertical="center"/>
    </xf>
    <xf numFmtId="0" fontId="24" fillId="13" borderId="38" xfId="1" applyFont="1" applyFill="1" applyBorder="1" applyAlignment="1" applyProtection="1">
      <alignment horizontal="center" vertical="center"/>
    </xf>
    <xf numFmtId="0" fontId="24" fillId="13" borderId="54" xfId="1" applyFont="1" applyFill="1" applyBorder="1" applyAlignment="1" applyProtection="1">
      <alignment horizontal="center" vertical="center"/>
    </xf>
    <xf numFmtId="0" fontId="24" fillId="13" borderId="36" xfId="1" applyFont="1" applyFill="1" applyBorder="1" applyAlignment="1" applyProtection="1">
      <alignment horizontal="center" vertical="center"/>
    </xf>
    <xf numFmtId="0" fontId="24" fillId="13" borderId="37" xfId="1" applyFont="1" applyFill="1" applyBorder="1" applyAlignment="1" applyProtection="1">
      <alignment horizontal="center" vertical="center"/>
    </xf>
    <xf numFmtId="0" fontId="24" fillId="13" borderId="33" xfId="1" applyFont="1" applyFill="1" applyBorder="1" applyAlignment="1" applyProtection="1">
      <alignment horizontal="center" vertical="center"/>
    </xf>
    <xf numFmtId="0" fontId="24" fillId="13" borderId="35" xfId="1" applyFont="1" applyFill="1" applyBorder="1" applyAlignment="1" applyProtection="1">
      <alignment horizontal="center" vertical="center"/>
    </xf>
    <xf numFmtId="0" fontId="20" fillId="21" borderId="25" xfId="2" applyFont="1" applyFill="1" applyBorder="1" applyAlignment="1">
      <alignment horizontal="center" vertical="center" wrapText="1"/>
    </xf>
    <xf numFmtId="0" fontId="20" fillId="21" borderId="13" xfId="2" applyFont="1" applyFill="1" applyBorder="1" applyAlignment="1">
      <alignment horizontal="center" vertical="center" wrapText="1"/>
    </xf>
    <xf numFmtId="0" fontId="9" fillId="21" borderId="95" xfId="1" applyFont="1" applyFill="1" applyBorder="1" applyAlignment="1" applyProtection="1">
      <alignment horizontal="center" vertical="center"/>
    </xf>
    <xf numFmtId="0" fontId="9" fillId="21" borderId="96" xfId="1" applyFont="1" applyFill="1" applyBorder="1" applyAlignment="1" applyProtection="1">
      <alignment horizontal="center" vertical="center"/>
    </xf>
    <xf numFmtId="0" fontId="20" fillId="22" borderId="1" xfId="2" applyFont="1" applyFill="1" applyBorder="1" applyAlignment="1">
      <alignment horizontal="center" vertical="center"/>
    </xf>
    <xf numFmtId="0" fontId="20" fillId="22" borderId="46" xfId="2" applyFont="1" applyFill="1" applyBorder="1" applyAlignment="1">
      <alignment horizontal="center" vertical="center"/>
    </xf>
    <xf numFmtId="0" fontId="20" fillId="13" borderId="63" xfId="2" applyFont="1" applyFill="1" applyBorder="1" applyAlignment="1">
      <alignment horizontal="center" vertical="center" wrapText="1"/>
    </xf>
    <xf numFmtId="0" fontId="20" fillId="13" borderId="64" xfId="2" applyFont="1" applyFill="1" applyBorder="1" applyAlignment="1">
      <alignment horizontal="center" vertical="center" wrapText="1"/>
    </xf>
    <xf numFmtId="0" fontId="20" fillId="22" borderId="25" xfId="2" applyFont="1" applyFill="1" applyBorder="1" applyAlignment="1">
      <alignment horizontal="center" vertical="center" wrapText="1"/>
    </xf>
    <xf numFmtId="0" fontId="20" fillId="22" borderId="13" xfId="2" applyFont="1" applyFill="1" applyBorder="1" applyAlignment="1">
      <alignment horizontal="center" vertical="center" wrapText="1"/>
    </xf>
    <xf numFmtId="0" fontId="20" fillId="15" borderId="38" xfId="2" applyFont="1" applyFill="1" applyBorder="1" applyAlignment="1">
      <alignment horizontal="center" vertical="center"/>
    </xf>
    <xf numFmtId="0" fontId="20" fillId="15" borderId="54" xfId="2" applyFont="1" applyFill="1" applyBorder="1" applyAlignment="1">
      <alignment horizontal="center" vertical="center"/>
    </xf>
    <xf numFmtId="0" fontId="20" fillId="15" borderId="36" xfId="2" applyFont="1" applyFill="1" applyBorder="1" applyAlignment="1">
      <alignment horizontal="center" vertical="center"/>
    </xf>
    <xf numFmtId="0" fontId="20" fillId="15" borderId="37" xfId="2" applyFont="1" applyFill="1" applyBorder="1" applyAlignment="1">
      <alignment horizontal="center" vertical="center"/>
    </xf>
    <xf numFmtId="0" fontId="20" fillId="15" borderId="33" xfId="2" applyFont="1" applyFill="1" applyBorder="1" applyAlignment="1">
      <alignment horizontal="center" vertical="center"/>
    </xf>
    <xf numFmtId="0" fontId="20" fillId="15" borderId="35" xfId="2" applyFont="1" applyFill="1" applyBorder="1" applyAlignment="1">
      <alignment horizontal="center" vertical="center"/>
    </xf>
    <xf numFmtId="0" fontId="41" fillId="20" borderId="23" xfId="1" applyFont="1" applyFill="1" applyBorder="1" applyAlignment="1" applyProtection="1">
      <alignment horizontal="center" vertical="center"/>
    </xf>
    <xf numFmtId="0" fontId="41" fillId="20" borderId="28" xfId="1" applyFont="1" applyFill="1" applyBorder="1" applyAlignment="1" applyProtection="1">
      <alignment horizontal="center" vertical="center"/>
    </xf>
    <xf numFmtId="0" fontId="11" fillId="6" borderId="24" xfId="2" applyFont="1" applyFill="1" applyBorder="1"/>
    <xf numFmtId="0" fontId="11" fillId="6" borderId="26" xfId="2" applyFont="1" applyFill="1" applyBorder="1"/>
    <xf numFmtId="0" fontId="11" fillId="6" borderId="41" xfId="2" applyFont="1" applyFill="1" applyBorder="1"/>
    <xf numFmtId="0" fontId="11" fillId="6" borderId="27" xfId="2" applyFont="1" applyFill="1" applyBorder="1"/>
    <xf numFmtId="0" fontId="24" fillId="17" borderId="23" xfId="1" applyFont="1" applyFill="1" applyBorder="1" applyAlignment="1" applyProtection="1">
      <alignment horizontal="center" vertical="center"/>
    </xf>
    <xf numFmtId="0" fontId="24" fillId="17" borderId="24" xfId="1" applyFont="1" applyFill="1" applyBorder="1" applyAlignment="1" applyProtection="1">
      <alignment horizontal="center" vertical="center"/>
    </xf>
    <xf numFmtId="0" fontId="24" fillId="17" borderId="45" xfId="1" applyFont="1" applyFill="1" applyBorder="1" applyAlignment="1" applyProtection="1">
      <alignment horizontal="center" vertical="center"/>
    </xf>
    <xf numFmtId="0" fontId="24" fillId="17" borderId="40" xfId="1" applyFont="1" applyFill="1" applyBorder="1" applyAlignment="1" applyProtection="1">
      <alignment horizontal="center" vertical="center"/>
    </xf>
    <xf numFmtId="0" fontId="9" fillId="17" borderId="81" xfId="1" applyFont="1" applyFill="1" applyBorder="1" applyAlignment="1" applyProtection="1">
      <alignment horizontal="center" vertical="center"/>
    </xf>
    <xf numFmtId="0" fontId="9" fillId="17" borderId="82" xfId="1" applyFont="1" applyFill="1" applyBorder="1" applyAlignment="1" applyProtection="1">
      <alignment horizontal="center" vertical="center"/>
    </xf>
    <xf numFmtId="0" fontId="9" fillId="17" borderId="83" xfId="1" applyFont="1" applyFill="1" applyBorder="1" applyAlignment="1" applyProtection="1">
      <alignment horizontal="center" vertical="center"/>
    </xf>
    <xf numFmtId="0" fontId="9" fillId="17" borderId="84" xfId="1" applyFont="1" applyFill="1" applyBorder="1" applyAlignment="1" applyProtection="1">
      <alignment horizontal="center" vertical="center"/>
    </xf>
    <xf numFmtId="0" fontId="9" fillId="17" borderId="85" xfId="1" applyFont="1" applyFill="1" applyBorder="1" applyAlignment="1" applyProtection="1">
      <alignment horizontal="center" vertical="center"/>
    </xf>
    <xf numFmtId="0" fontId="9" fillId="17" borderId="86" xfId="1" applyFont="1" applyFill="1" applyBorder="1" applyAlignment="1" applyProtection="1">
      <alignment horizontal="center" vertical="center"/>
    </xf>
    <xf numFmtId="0" fontId="9" fillId="17" borderId="87" xfId="1" applyFont="1" applyFill="1" applyBorder="1" applyAlignment="1" applyProtection="1">
      <alignment horizontal="center" vertical="center"/>
    </xf>
    <xf numFmtId="0" fontId="20" fillId="17" borderId="1" xfId="2" applyFont="1" applyFill="1" applyBorder="1" applyAlignment="1">
      <alignment horizontal="center" vertical="center"/>
    </xf>
    <xf numFmtId="0" fontId="20" fillId="17" borderId="46" xfId="2" applyFont="1" applyFill="1" applyBorder="1" applyAlignment="1">
      <alignment horizontal="center" vertical="center"/>
    </xf>
    <xf numFmtId="0" fontId="20" fillId="17" borderId="42" xfId="2" applyFont="1" applyFill="1" applyBorder="1" applyAlignment="1">
      <alignment horizontal="center" vertical="center" wrapText="1"/>
    </xf>
    <xf numFmtId="0" fontId="20" fillId="17" borderId="48" xfId="2" applyFont="1" applyFill="1" applyBorder="1" applyAlignment="1">
      <alignment horizontal="center" vertical="center" wrapText="1"/>
    </xf>
    <xf numFmtId="0" fontId="20" fillId="17" borderId="50" xfId="2" applyFont="1" applyFill="1" applyBorder="1" applyAlignment="1">
      <alignment horizontal="center" vertical="center" wrapText="1"/>
    </xf>
    <xf numFmtId="0" fontId="8" fillId="11" borderId="0" xfId="1" applyFont="1" applyFill="1" applyAlignment="1" applyProtection="1">
      <alignment horizontal="left"/>
    </xf>
    <xf numFmtId="0" fontId="16" fillId="0" borderId="0" xfId="0" applyFont="1" applyAlignment="1">
      <alignment horizontal="center" textRotation="60" wrapText="1"/>
    </xf>
    <xf numFmtId="0" fontId="8" fillId="2" borderId="0" xfId="1" applyFont="1" applyFill="1" applyAlignment="1" applyProtection="1">
      <alignment horizontal="center"/>
    </xf>
    <xf numFmtId="0" fontId="8" fillId="2" borderId="37" xfId="1" applyFont="1" applyFill="1" applyBorder="1" applyAlignment="1" applyProtection="1">
      <alignment horizontal="center"/>
    </xf>
    <xf numFmtId="0" fontId="20" fillId="11" borderId="25" xfId="2" applyFont="1" applyFill="1" applyBorder="1" applyAlignment="1">
      <alignment horizontal="center" vertical="center" wrapText="1"/>
    </xf>
    <xf numFmtId="0" fontId="20" fillId="11" borderId="13" xfId="2" applyFont="1" applyFill="1" applyBorder="1" applyAlignment="1">
      <alignment horizontal="center" vertical="center" wrapText="1"/>
    </xf>
    <xf numFmtId="0" fontId="8" fillId="0" borderId="9" xfId="1" applyFont="1" applyFill="1" applyBorder="1" applyAlignment="1" applyProtection="1">
      <alignment horizontal="center" vertical="center" textRotation="90"/>
    </xf>
    <xf numFmtId="0" fontId="8" fillId="0" borderId="25" xfId="1" applyFont="1" applyFill="1" applyBorder="1" applyAlignment="1" applyProtection="1">
      <alignment horizontal="center" vertical="center" textRotation="90"/>
    </xf>
    <xf numFmtId="0" fontId="8" fillId="0" borderId="13" xfId="1" applyFont="1" applyFill="1" applyBorder="1" applyAlignment="1" applyProtection="1">
      <alignment horizontal="center" vertical="center" textRotation="90"/>
    </xf>
    <xf numFmtId="0" fontId="9" fillId="15" borderId="84" xfId="1" applyFont="1" applyFill="1" applyBorder="1" applyAlignment="1" applyProtection="1">
      <alignment horizontal="center" vertical="center"/>
    </xf>
    <xf numFmtId="0" fontId="9" fillId="22" borderId="91" xfId="1" applyFont="1" applyFill="1" applyBorder="1" applyAlignment="1" applyProtection="1">
      <alignment horizontal="center" vertical="center"/>
    </xf>
    <xf numFmtId="0" fontId="9" fillId="22" borderId="92" xfId="1" applyFont="1" applyFill="1" applyBorder="1" applyAlignment="1" applyProtection="1">
      <alignment horizontal="center" vertical="center"/>
    </xf>
    <xf numFmtId="0" fontId="9" fillId="22" borderId="89" xfId="1" applyFont="1" applyFill="1" applyBorder="1" applyAlignment="1" applyProtection="1">
      <alignment horizontal="center" vertical="center"/>
    </xf>
    <xf numFmtId="0" fontId="9" fillId="22" borderId="90" xfId="1" applyFont="1" applyFill="1" applyBorder="1" applyAlignment="1" applyProtection="1">
      <alignment horizontal="center" vertical="center"/>
    </xf>
    <xf numFmtId="0" fontId="9" fillId="22" borderId="82" xfId="1" applyFont="1" applyFill="1" applyBorder="1" applyAlignment="1" applyProtection="1">
      <alignment horizontal="center" vertical="center"/>
    </xf>
    <xf numFmtId="0" fontId="9" fillId="22" borderId="83" xfId="1" applyFont="1" applyFill="1" applyBorder="1" applyAlignment="1" applyProtection="1">
      <alignment horizontal="center" vertical="center"/>
    </xf>
    <xf numFmtId="0" fontId="20" fillId="21" borderId="1" xfId="2" applyFont="1" applyFill="1" applyBorder="1" applyAlignment="1">
      <alignment horizontal="center" vertical="center"/>
    </xf>
    <xf numFmtId="0" fontId="20" fillId="21" borderId="46" xfId="2" applyFont="1" applyFill="1" applyBorder="1" applyAlignment="1">
      <alignment horizontal="center" vertical="center"/>
    </xf>
    <xf numFmtId="0" fontId="20" fillId="12" borderId="38" xfId="2" applyFont="1" applyFill="1" applyBorder="1" applyAlignment="1">
      <alignment horizontal="center" vertical="center"/>
    </xf>
    <xf numFmtId="0" fontId="20" fillId="12" borderId="39" xfId="2" applyFont="1" applyFill="1" applyBorder="1" applyAlignment="1">
      <alignment horizontal="center" vertical="center"/>
    </xf>
    <xf numFmtId="0" fontId="20" fillId="12" borderId="33" xfId="2" applyFont="1" applyFill="1" applyBorder="1" applyAlignment="1">
      <alignment horizontal="center" vertical="center"/>
    </xf>
    <xf numFmtId="0" fontId="20" fillId="12" borderId="34" xfId="2" applyFont="1" applyFill="1" applyBorder="1" applyAlignment="1">
      <alignment horizontal="center" vertical="center"/>
    </xf>
    <xf numFmtId="0" fontId="9" fillId="12" borderId="83" xfId="1" applyFont="1" applyFill="1" applyBorder="1" applyAlignment="1" applyProtection="1">
      <alignment horizontal="center" vertical="center"/>
    </xf>
    <xf numFmtId="0" fontId="9" fillId="12" borderId="97" xfId="1" applyFont="1" applyFill="1" applyBorder="1" applyAlignment="1" applyProtection="1">
      <alignment horizontal="center" vertical="center"/>
    </xf>
    <xf numFmtId="0" fontId="9" fillId="12" borderId="90" xfId="1" applyFont="1" applyFill="1" applyBorder="1" applyAlignment="1" applyProtection="1">
      <alignment horizontal="center" vertical="center"/>
    </xf>
    <xf numFmtId="0" fontId="9" fillId="12" borderId="85" xfId="1" applyFont="1" applyFill="1" applyBorder="1" applyAlignment="1" applyProtection="1">
      <alignment horizontal="center" vertical="center"/>
    </xf>
    <xf numFmtId="0" fontId="9" fillId="12" borderId="92" xfId="1" applyFont="1" applyFill="1" applyBorder="1" applyAlignment="1" applyProtection="1">
      <alignment horizontal="center" vertical="center"/>
    </xf>
    <xf numFmtId="0" fontId="9" fillId="12" borderId="98" xfId="1" applyFont="1" applyFill="1" applyBorder="1" applyAlignment="1" applyProtection="1">
      <alignment horizontal="center" vertical="center"/>
    </xf>
    <xf numFmtId="0" fontId="9" fillId="11" borderId="95" xfId="1" applyFont="1" applyFill="1" applyBorder="1" applyAlignment="1" applyProtection="1">
      <alignment horizontal="center" vertical="center"/>
    </xf>
    <xf numFmtId="0" fontId="9" fillId="11" borderId="96" xfId="1" applyFont="1" applyFill="1" applyBorder="1" applyAlignment="1" applyProtection="1">
      <alignment horizontal="center" vertical="center"/>
    </xf>
    <xf numFmtId="0" fontId="9" fillId="13" borderId="86" xfId="1" applyFont="1" applyFill="1" applyBorder="1" applyAlignment="1" applyProtection="1">
      <alignment horizontal="center" vertical="center"/>
    </xf>
    <xf numFmtId="0" fontId="20" fillId="15" borderId="63" xfId="2" applyFont="1" applyFill="1" applyBorder="1" applyAlignment="1">
      <alignment horizontal="center" vertical="center" wrapText="1"/>
    </xf>
    <xf numFmtId="0" fontId="20" fillId="15" borderId="64" xfId="2" applyFont="1" applyFill="1" applyBorder="1" applyAlignment="1">
      <alignment horizontal="center" vertical="center" wrapText="1"/>
    </xf>
    <xf numFmtId="0" fontId="27" fillId="11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9" fillId="11" borderId="76" xfId="1" applyFont="1" applyFill="1" applyBorder="1" applyAlignment="1" applyProtection="1">
      <alignment horizontal="center" vertical="center"/>
    </xf>
    <xf numFmtId="0" fontId="9" fillId="11" borderId="77" xfId="1" applyFont="1" applyFill="1" applyBorder="1" applyAlignment="1" applyProtection="1">
      <alignment horizontal="center" vertical="center"/>
    </xf>
    <xf numFmtId="0" fontId="43" fillId="0" borderId="24" xfId="1" applyFont="1" applyFill="1" applyBorder="1" applyAlignment="1" applyProtection="1">
      <alignment horizontal="left" vertical="center" wrapText="1"/>
    </xf>
    <xf numFmtId="0" fontId="43" fillId="0" borderId="26" xfId="1" applyFont="1" applyFill="1" applyBorder="1" applyAlignment="1" applyProtection="1">
      <alignment horizontal="left" vertical="center" wrapText="1"/>
    </xf>
    <xf numFmtId="0" fontId="43" fillId="0" borderId="27" xfId="1" applyFont="1" applyFill="1" applyBorder="1" applyAlignment="1" applyProtection="1">
      <alignment horizontal="left" vertical="center" wrapText="1"/>
    </xf>
    <xf numFmtId="0" fontId="24" fillId="12" borderId="51" xfId="1" applyFont="1" applyFill="1" applyBorder="1" applyAlignment="1" applyProtection="1">
      <alignment horizontal="center" vertical="center"/>
    </xf>
    <xf numFmtId="0" fontId="24" fillId="12" borderId="52" xfId="1" applyFont="1" applyFill="1" applyBorder="1" applyAlignment="1" applyProtection="1">
      <alignment horizontal="center" vertical="center"/>
    </xf>
    <xf numFmtId="0" fontId="24" fillId="12" borderId="36" xfId="1" applyFont="1" applyFill="1" applyBorder="1" applyAlignment="1" applyProtection="1">
      <alignment horizontal="center" vertical="center"/>
    </xf>
    <xf numFmtId="0" fontId="24" fillId="12" borderId="37" xfId="1" applyFont="1" applyFill="1" applyBorder="1" applyAlignment="1" applyProtection="1">
      <alignment horizontal="center" vertical="center"/>
    </xf>
    <xf numFmtId="0" fontId="24" fillId="12" borderId="33" xfId="1" applyFont="1" applyFill="1" applyBorder="1" applyAlignment="1" applyProtection="1">
      <alignment horizontal="center" vertical="center"/>
    </xf>
    <xf numFmtId="0" fontId="24" fillId="12" borderId="35" xfId="1" applyFont="1" applyFill="1" applyBorder="1" applyAlignment="1" applyProtection="1">
      <alignment horizontal="center" vertical="center"/>
    </xf>
    <xf numFmtId="0" fontId="21" fillId="23" borderId="40" xfId="1" applyFont="1" applyFill="1" applyBorder="1" applyAlignment="1" applyProtection="1">
      <alignment horizontal="center" vertical="center" wrapText="1"/>
    </xf>
    <xf numFmtId="0" fontId="21" fillId="23" borderId="42" xfId="1" applyFont="1" applyFill="1" applyBorder="1" applyAlignment="1" applyProtection="1">
      <alignment horizontal="center" vertical="center" wrapText="1"/>
    </xf>
    <xf numFmtId="0" fontId="21" fillId="23" borderId="47" xfId="1" applyFont="1" applyFill="1" applyBorder="1" applyAlignment="1" applyProtection="1">
      <alignment horizontal="center" vertical="center" wrapText="1"/>
    </xf>
    <xf numFmtId="0" fontId="21" fillId="23" borderId="48" xfId="1" applyFont="1" applyFill="1" applyBorder="1" applyAlignment="1" applyProtection="1">
      <alignment horizontal="center" vertical="center" wrapText="1"/>
    </xf>
    <xf numFmtId="0" fontId="21" fillId="23" borderId="29" xfId="1" applyFont="1" applyFill="1" applyBorder="1" applyAlignment="1" applyProtection="1">
      <alignment horizontal="center" vertical="center" wrapText="1"/>
    </xf>
    <xf numFmtId="0" fontId="21" fillId="23" borderId="44" xfId="1" applyFont="1" applyFill="1" applyBorder="1" applyAlignment="1" applyProtection="1">
      <alignment horizontal="center" vertical="center" wrapText="1"/>
    </xf>
    <xf numFmtId="0" fontId="20" fillId="12" borderId="51" xfId="2" applyFont="1" applyFill="1" applyBorder="1" applyAlignment="1">
      <alignment horizontal="center" vertical="center"/>
    </xf>
    <xf numFmtId="0" fontId="20" fillId="12" borderId="41" xfId="2" applyFont="1" applyFill="1" applyBorder="1" applyAlignment="1">
      <alignment horizontal="center" vertical="center"/>
    </xf>
    <xf numFmtId="0" fontId="11" fillId="6" borderId="40" xfId="2" applyFont="1" applyFill="1" applyBorder="1"/>
    <xf numFmtId="0" fontId="20" fillId="0" borderId="39" xfId="2" applyFont="1" applyFill="1" applyBorder="1" applyAlignment="1">
      <alignment horizontal="center" vertical="center" wrapText="1"/>
    </xf>
    <xf numFmtId="0" fontId="20" fillId="0" borderId="54" xfId="2" applyFont="1" applyFill="1" applyBorder="1" applyAlignment="1">
      <alignment horizontal="center" vertical="center" wrapText="1"/>
    </xf>
    <xf numFmtId="0" fontId="20" fillId="0" borderId="34" xfId="2" applyFont="1" applyFill="1" applyBorder="1" applyAlignment="1">
      <alignment horizontal="center" vertical="center" wrapText="1"/>
    </xf>
    <xf numFmtId="0" fontId="20" fillId="0" borderId="35" xfId="2" applyFont="1" applyFill="1" applyBorder="1" applyAlignment="1">
      <alignment horizontal="center" vertical="center" wrapText="1"/>
    </xf>
    <xf numFmtId="0" fontId="9" fillId="0" borderId="99" xfId="1" applyFont="1" applyFill="1" applyBorder="1" applyAlignment="1" applyProtection="1">
      <alignment horizontal="center" vertical="center" wrapText="1"/>
    </xf>
    <xf numFmtId="0" fontId="9" fillId="0" borderId="99" xfId="1" applyFont="1" applyFill="1" applyBorder="1" applyAlignment="1" applyProtection="1">
      <alignment horizontal="center" vertical="center"/>
    </xf>
    <xf numFmtId="0" fontId="9" fillId="0" borderId="100" xfId="1" applyFont="1" applyFill="1" applyBorder="1" applyAlignment="1" applyProtection="1">
      <alignment horizontal="center" vertical="center"/>
    </xf>
    <xf numFmtId="0" fontId="9" fillId="0" borderId="76" xfId="1" applyFont="1" applyFill="1" applyBorder="1" applyAlignment="1" applyProtection="1">
      <alignment horizontal="center" vertical="center" wrapText="1"/>
    </xf>
    <xf numFmtId="0" fontId="9" fillId="0" borderId="76" xfId="1" applyFont="1" applyFill="1" applyBorder="1" applyAlignment="1" applyProtection="1">
      <alignment horizontal="center" vertical="center"/>
    </xf>
    <xf numFmtId="0" fontId="9" fillId="0" borderId="77" xfId="1" applyFont="1" applyFill="1" applyBorder="1" applyAlignment="1" applyProtection="1">
      <alignment horizontal="center" vertical="center"/>
    </xf>
    <xf numFmtId="0" fontId="16" fillId="0" borderId="34" xfId="0" applyFont="1" applyBorder="1" applyAlignment="1">
      <alignment horizontal="center" textRotation="60" wrapText="1"/>
    </xf>
    <xf numFmtId="0" fontId="20" fillId="0" borderId="38" xfId="2" applyFont="1" applyFill="1" applyBorder="1" applyAlignment="1">
      <alignment horizontal="center" vertical="center"/>
    </xf>
    <xf numFmtId="0" fontId="20" fillId="0" borderId="39" xfId="2" applyFont="1" applyFill="1" applyBorder="1" applyAlignment="1">
      <alignment horizontal="center" vertical="center"/>
    </xf>
    <xf numFmtId="0" fontId="20" fillId="0" borderId="33" xfId="2" applyFont="1" applyFill="1" applyBorder="1" applyAlignment="1">
      <alignment horizontal="center" vertical="center"/>
    </xf>
    <xf numFmtId="0" fontId="20" fillId="0" borderId="34" xfId="2" applyFont="1" applyFill="1" applyBorder="1" applyAlignment="1">
      <alignment horizontal="center" vertical="center"/>
    </xf>
    <xf numFmtId="0" fontId="24" fillId="0" borderId="9" xfId="1" applyFont="1" applyFill="1" applyBorder="1" applyAlignment="1" applyProtection="1">
      <alignment horizontal="center" vertical="center"/>
    </xf>
    <xf numFmtId="0" fontId="24" fillId="0" borderId="13" xfId="1" applyFont="1" applyFill="1" applyBorder="1" applyAlignment="1" applyProtection="1">
      <alignment horizontal="center" vertical="center"/>
    </xf>
    <xf numFmtId="0" fontId="24" fillId="0" borderId="38" xfId="1" applyFont="1" applyFill="1" applyBorder="1" applyAlignment="1" applyProtection="1">
      <alignment horizontal="center" vertical="center"/>
    </xf>
    <xf numFmtId="0" fontId="24" fillId="0" borderId="54" xfId="1" applyFont="1" applyFill="1" applyBorder="1" applyAlignment="1" applyProtection="1">
      <alignment horizontal="center" vertical="center"/>
    </xf>
    <xf numFmtId="0" fontId="24" fillId="0" borderId="36" xfId="1" applyFont="1" applyFill="1" applyBorder="1" applyAlignment="1" applyProtection="1">
      <alignment horizontal="center" vertical="center"/>
    </xf>
    <xf numFmtId="0" fontId="24" fillId="0" borderId="37" xfId="1" applyFont="1" applyFill="1" applyBorder="1" applyAlignment="1" applyProtection="1">
      <alignment horizontal="center" vertical="center"/>
    </xf>
    <xf numFmtId="0" fontId="24" fillId="0" borderId="33" xfId="1" applyFont="1" applyFill="1" applyBorder="1" applyAlignment="1" applyProtection="1">
      <alignment horizontal="center" vertical="center"/>
    </xf>
    <xf numFmtId="0" fontId="24" fillId="0" borderId="35" xfId="1" applyFont="1" applyFill="1" applyBorder="1" applyAlignment="1" applyProtection="1">
      <alignment horizontal="center" vertical="center"/>
    </xf>
    <xf numFmtId="0" fontId="24" fillId="0" borderId="1" xfId="1" applyFont="1" applyFill="1" applyBorder="1" applyAlignment="1" applyProtection="1">
      <alignment horizontal="center" vertical="center"/>
    </xf>
    <xf numFmtId="0" fontId="21" fillId="0" borderId="40" xfId="1" applyFont="1" applyFill="1" applyBorder="1" applyAlignment="1" applyProtection="1">
      <alignment horizontal="center" vertical="center" wrapText="1"/>
    </xf>
    <xf numFmtId="0" fontId="21" fillId="0" borderId="41" xfId="1" applyFont="1" applyFill="1" applyBorder="1" applyAlignment="1" applyProtection="1">
      <alignment horizontal="center" vertical="center" wrapText="1"/>
    </xf>
    <xf numFmtId="0" fontId="21" fillId="0" borderId="42" xfId="1" applyFont="1" applyFill="1" applyBorder="1" applyAlignment="1" applyProtection="1">
      <alignment horizontal="center" vertical="center" wrapText="1"/>
    </xf>
    <xf numFmtId="0" fontId="21" fillId="0" borderId="47" xfId="1" applyFont="1" applyFill="1" applyBorder="1" applyAlignment="1" applyProtection="1">
      <alignment horizontal="center" vertical="center" wrapText="1"/>
    </xf>
    <xf numFmtId="0" fontId="21" fillId="0" borderId="0" xfId="1" applyFont="1" applyFill="1" applyBorder="1" applyAlignment="1" applyProtection="1">
      <alignment horizontal="center" vertical="center" wrapText="1"/>
    </xf>
    <xf numFmtId="0" fontId="21" fillId="0" borderId="48" xfId="1" applyFont="1" applyFill="1" applyBorder="1" applyAlignment="1" applyProtection="1">
      <alignment horizontal="center" vertical="center" wrapText="1"/>
    </xf>
    <xf numFmtId="0" fontId="21" fillId="0" borderId="29" xfId="1" applyFont="1" applyFill="1" applyBorder="1" applyAlignment="1" applyProtection="1">
      <alignment horizontal="center" vertical="center" wrapText="1"/>
    </xf>
    <xf numFmtId="0" fontId="21" fillId="0" borderId="43" xfId="1" applyFont="1" applyFill="1" applyBorder="1" applyAlignment="1" applyProtection="1">
      <alignment horizontal="center" vertical="center" wrapText="1"/>
    </xf>
    <xf numFmtId="0" fontId="21" fillId="0" borderId="44" xfId="1" applyFont="1" applyFill="1" applyBorder="1" applyAlignment="1" applyProtection="1">
      <alignment horizontal="center" vertical="center" wrapText="1"/>
    </xf>
    <xf numFmtId="0" fontId="24" fillId="0" borderId="24" xfId="1" applyFont="1" applyFill="1" applyBorder="1" applyAlignment="1" applyProtection="1">
      <alignment horizontal="center" vertical="center"/>
    </xf>
    <xf numFmtId="0" fontId="24" fillId="0" borderId="26" xfId="1" applyFont="1" applyFill="1" applyBorder="1" applyAlignment="1" applyProtection="1">
      <alignment horizontal="center" vertical="center"/>
    </xf>
    <xf numFmtId="0" fontId="24" fillId="0" borderId="57" xfId="1" applyFont="1" applyFill="1" applyBorder="1" applyAlignment="1" applyProtection="1">
      <alignment horizontal="center" vertical="center"/>
    </xf>
    <xf numFmtId="0" fontId="24" fillId="0" borderId="23" xfId="1" applyFont="1" applyFill="1" applyBorder="1" applyAlignment="1" applyProtection="1">
      <alignment horizontal="center" vertical="center"/>
    </xf>
    <xf numFmtId="0" fontId="24" fillId="0" borderId="28" xfId="1" applyFont="1" applyFill="1" applyBorder="1" applyAlignment="1" applyProtection="1">
      <alignment horizontal="center" vertical="center"/>
    </xf>
    <xf numFmtId="0" fontId="11" fillId="0" borderId="38" xfId="2" applyFont="1" applyFill="1" applyBorder="1" applyAlignment="1">
      <alignment horizontal="center" vertical="center" wrapText="1"/>
    </xf>
    <xf numFmtId="0" fontId="11" fillId="0" borderId="39" xfId="2" applyFont="1" applyFill="1" applyBorder="1" applyAlignment="1">
      <alignment horizontal="center" vertical="center" wrapText="1"/>
    </xf>
    <xf numFmtId="0" fontId="11" fillId="0" borderId="36" xfId="2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0" fontId="11" fillId="0" borderId="33" xfId="2" applyFont="1" applyFill="1" applyBorder="1" applyAlignment="1">
      <alignment horizontal="center" vertical="center" wrapText="1"/>
    </xf>
    <xf numFmtId="0" fontId="11" fillId="0" borderId="34" xfId="2" applyFont="1" applyFill="1" applyBorder="1" applyAlignment="1">
      <alignment horizontal="center" vertical="center" wrapText="1"/>
    </xf>
    <xf numFmtId="0" fontId="11" fillId="0" borderId="38" xfId="2" applyFont="1" applyFill="1" applyBorder="1" applyAlignment="1">
      <alignment horizontal="center" vertical="center"/>
    </xf>
    <xf numFmtId="0" fontId="11" fillId="0" borderId="54" xfId="2" applyFont="1" applyFill="1" applyBorder="1" applyAlignment="1">
      <alignment horizontal="center" vertical="center"/>
    </xf>
    <xf numFmtId="0" fontId="11" fillId="0" borderId="36" xfId="2" applyFont="1" applyFill="1" applyBorder="1" applyAlignment="1">
      <alignment horizontal="center" vertical="center"/>
    </xf>
    <xf numFmtId="0" fontId="11" fillId="0" borderId="37" xfId="2" applyFont="1" applyFill="1" applyBorder="1" applyAlignment="1">
      <alignment horizontal="center" vertical="center"/>
    </xf>
    <xf numFmtId="0" fontId="11" fillId="0" borderId="33" xfId="2" applyFont="1" applyFill="1" applyBorder="1" applyAlignment="1">
      <alignment horizontal="center" vertical="center"/>
    </xf>
    <xf numFmtId="0" fontId="11" fillId="0" borderId="35" xfId="2" applyFont="1" applyFill="1" applyBorder="1" applyAlignment="1">
      <alignment horizontal="center" vertical="center"/>
    </xf>
    <xf numFmtId="0" fontId="20" fillId="0" borderId="54" xfId="2" applyFont="1" applyFill="1" applyBorder="1" applyAlignment="1">
      <alignment horizontal="center" vertical="center"/>
    </xf>
    <xf numFmtId="0" fontId="20" fillId="0" borderId="36" xfId="2" applyFont="1" applyFill="1" applyBorder="1" applyAlignment="1">
      <alignment horizontal="center" vertical="center"/>
    </xf>
    <xf numFmtId="0" fontId="20" fillId="0" borderId="37" xfId="2" applyFont="1" applyFill="1" applyBorder="1" applyAlignment="1">
      <alignment horizontal="center" vertical="center"/>
    </xf>
    <xf numFmtId="0" fontId="20" fillId="0" borderId="35" xfId="2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72" xfId="1" applyFont="1" applyFill="1" applyBorder="1" applyAlignment="1" applyProtection="1">
      <alignment horizontal="center" vertical="center"/>
    </xf>
    <xf numFmtId="0" fontId="17" fillId="0" borderId="1" xfId="1" applyFont="1" applyFill="1" applyBorder="1" applyAlignment="1" applyProtection="1">
      <alignment horizontal="center" vertical="center" textRotation="90"/>
    </xf>
    <xf numFmtId="0" fontId="11" fillId="0" borderId="46" xfId="2" applyFont="1" applyFill="1" applyBorder="1" applyAlignment="1">
      <alignment horizontal="center" vertical="center"/>
    </xf>
    <xf numFmtId="0" fontId="11" fillId="0" borderId="53" xfId="2" applyFont="1" applyFill="1" applyBorder="1" applyAlignment="1">
      <alignment horizontal="center" vertical="center"/>
    </xf>
    <xf numFmtId="0" fontId="11" fillId="0" borderId="72" xfId="2" applyFont="1" applyFill="1" applyBorder="1" applyAlignment="1">
      <alignment horizontal="center" vertical="center"/>
    </xf>
    <xf numFmtId="0" fontId="8" fillId="0" borderId="0" xfId="1" applyFont="1" applyFill="1" applyAlignment="1" applyProtection="1">
      <alignment horizontal="left"/>
    </xf>
    <xf numFmtId="0" fontId="24" fillId="0" borderId="47" xfId="1" applyFont="1" applyFill="1" applyBorder="1" applyAlignment="1" applyProtection="1">
      <alignment horizontal="center" vertical="center"/>
    </xf>
    <xf numFmtId="0" fontId="24" fillId="0" borderId="48" xfId="1" applyFont="1" applyFill="1" applyBorder="1" applyAlignment="1" applyProtection="1">
      <alignment horizontal="center" vertical="center"/>
    </xf>
    <xf numFmtId="0" fontId="24" fillId="0" borderId="56" xfId="1" applyFont="1" applyFill="1" applyBorder="1" applyAlignment="1" applyProtection="1">
      <alignment horizontal="center" vertical="center"/>
    </xf>
    <xf numFmtId="0" fontId="24" fillId="0" borderId="50" xfId="1" applyFont="1" applyFill="1" applyBorder="1" applyAlignment="1" applyProtection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9" fillId="0" borderId="1" xfId="1" applyFont="1" applyFill="1" applyBorder="1" applyAlignment="1" applyProtection="1">
      <alignment horizontal="center" vertical="center"/>
    </xf>
    <xf numFmtId="0" fontId="9" fillId="0" borderId="9" xfId="1" applyFont="1" applyFill="1" applyBorder="1" applyAlignment="1" applyProtection="1">
      <alignment horizontal="center" vertical="center"/>
    </xf>
    <xf numFmtId="0" fontId="9" fillId="0" borderId="24" xfId="1" applyFont="1" applyFill="1" applyBorder="1" applyAlignment="1" applyProtection="1">
      <alignment horizontal="left" vertical="center" wrapText="1"/>
    </xf>
    <xf numFmtId="0" fontId="9" fillId="0" borderId="26" xfId="1" applyFont="1" applyFill="1" applyBorder="1" applyAlignment="1" applyProtection="1">
      <alignment horizontal="left" vertical="center" wrapText="1"/>
    </xf>
    <xf numFmtId="0" fontId="9" fillId="0" borderId="27" xfId="1" applyFont="1" applyFill="1" applyBorder="1" applyAlignment="1" applyProtection="1">
      <alignment horizontal="left" vertical="center" wrapText="1"/>
    </xf>
    <xf numFmtId="0" fontId="9" fillId="0" borderId="33" xfId="1" applyFont="1" applyFill="1" applyBorder="1" applyAlignment="1" applyProtection="1">
      <alignment horizontal="left" vertical="center" wrapText="1"/>
    </xf>
    <xf numFmtId="0" fontId="9" fillId="0" borderId="34" xfId="1" applyFont="1" applyFill="1" applyBorder="1" applyAlignment="1" applyProtection="1">
      <alignment horizontal="left" vertical="center" wrapText="1"/>
    </xf>
    <xf numFmtId="0" fontId="9" fillId="0" borderId="38" xfId="1" applyFont="1" applyFill="1" applyBorder="1" applyAlignment="1" applyProtection="1">
      <alignment horizontal="left" vertical="center" wrapText="1"/>
    </xf>
    <xf numFmtId="0" fontId="9" fillId="0" borderId="39" xfId="1" applyFont="1" applyFill="1" applyBorder="1" applyAlignment="1" applyProtection="1">
      <alignment horizontal="left" vertical="center" wrapText="1"/>
    </xf>
    <xf numFmtId="0" fontId="9" fillId="0" borderId="36" xfId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54" xfId="1" applyFont="1" applyFill="1" applyBorder="1" applyAlignment="1" applyProtection="1">
      <alignment horizontal="center" vertical="center" wrapText="1"/>
    </xf>
    <xf numFmtId="0" fontId="9" fillId="0" borderId="37" xfId="1" applyFont="1" applyFill="1" applyBorder="1" applyAlignment="1" applyProtection="1">
      <alignment horizontal="center" vertical="center" wrapText="1"/>
    </xf>
    <xf numFmtId="0" fontId="24" fillId="0" borderId="25" xfId="1" applyFont="1" applyFill="1" applyBorder="1" applyAlignment="1" applyProtection="1">
      <alignment horizontal="center" vertical="center"/>
    </xf>
    <xf numFmtId="0" fontId="11" fillId="0" borderId="9" xfId="2" applyFont="1" applyFill="1" applyBorder="1" applyAlignment="1">
      <alignment horizontal="center" vertical="center" wrapText="1"/>
    </xf>
    <xf numFmtId="0" fontId="11" fillId="0" borderId="25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4" fillId="0" borderId="0" xfId="1" applyFont="1" applyFill="1" applyBorder="1" applyAlignment="1" applyProtection="1">
      <alignment horizontal="center" vertical="center"/>
    </xf>
    <xf numFmtId="0" fontId="24" fillId="0" borderId="34" xfId="1" applyFont="1" applyFill="1" applyBorder="1" applyAlignment="1" applyProtection="1">
      <alignment horizontal="center" vertical="center"/>
    </xf>
    <xf numFmtId="0" fontId="9" fillId="0" borderId="13" xfId="1" applyFont="1" applyFill="1" applyBorder="1" applyAlignment="1" applyProtection="1">
      <alignment horizontal="center" vertical="center"/>
    </xf>
    <xf numFmtId="0" fontId="9" fillId="0" borderId="35" xfId="1" applyFont="1" applyFill="1" applyBorder="1" applyAlignment="1" applyProtection="1">
      <alignment horizontal="center" vertical="center" wrapText="1"/>
    </xf>
    <xf numFmtId="0" fontId="27" fillId="0" borderId="38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21" fillId="0" borderId="1" xfId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 vertical="center" textRotation="60" wrapText="1"/>
    </xf>
    <xf numFmtId="0" fontId="0" fillId="0" borderId="9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0" fillId="0" borderId="1" xfId="2" applyFont="1" applyFill="1" applyBorder="1" applyAlignment="1">
      <alignment horizontal="center" vertical="center" wrapText="1"/>
    </xf>
    <xf numFmtId="0" fontId="9" fillId="0" borderId="73" xfId="1" applyFont="1" applyFill="1" applyBorder="1" applyAlignment="1" applyProtection="1">
      <alignment horizontal="center" vertical="center" wrapText="1"/>
    </xf>
    <xf numFmtId="0" fontId="9" fillId="0" borderId="73" xfId="1" applyFont="1" applyFill="1" applyBorder="1" applyAlignment="1" applyProtection="1">
      <alignment horizontal="center" vertical="center"/>
    </xf>
    <xf numFmtId="0" fontId="9" fillId="0" borderId="74" xfId="1" applyFont="1" applyFill="1" applyBorder="1" applyAlignment="1" applyProtection="1">
      <alignment horizontal="center" vertical="center"/>
    </xf>
    <xf numFmtId="0" fontId="20" fillId="0" borderId="38" xfId="2" applyFont="1" applyFill="1" applyBorder="1" applyAlignment="1">
      <alignment horizontal="center" vertical="center" wrapText="1"/>
    </xf>
    <xf numFmtId="0" fontId="20" fillId="0" borderId="33" xfId="2" applyFont="1" applyFill="1" applyBorder="1" applyAlignment="1">
      <alignment horizontal="center" vertical="center" wrapText="1"/>
    </xf>
    <xf numFmtId="0" fontId="41" fillId="0" borderId="1" xfId="1" applyFont="1" applyFill="1" applyBorder="1" applyAlignment="1" applyProtection="1">
      <alignment horizontal="center" vertical="center"/>
    </xf>
    <xf numFmtId="0" fontId="9" fillId="0" borderId="24" xfId="1" applyFont="1" applyFill="1" applyBorder="1" applyAlignment="1" applyProtection="1">
      <alignment horizontal="left" vertical="center"/>
    </xf>
    <xf numFmtId="0" fontId="9" fillId="0" borderId="26" xfId="1" applyFont="1" applyFill="1" applyBorder="1" applyAlignment="1" applyProtection="1">
      <alignment horizontal="left" vertical="center"/>
    </xf>
    <xf numFmtId="0" fontId="9" fillId="0" borderId="27" xfId="1" applyFont="1" applyFill="1" applyBorder="1" applyAlignment="1" applyProtection="1">
      <alignment horizontal="left" vertical="center"/>
    </xf>
  </cellXfs>
  <cellStyles count="3">
    <cellStyle name="Normal" xfId="0" builtinId="0"/>
    <cellStyle name="Normal 2" xfId="1"/>
    <cellStyle name="Normal 3" xfId="2"/>
  </cellStyles>
  <dxfs count="40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FFFF66"/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84667</xdr:colOff>
      <xdr:row>36</xdr:row>
      <xdr:rowOff>9525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00667" cy="68675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</xdr:pic>
    <xdr:clientData/>
  </xdr:twoCellAnchor>
  <xdr:twoCellAnchor>
    <xdr:from>
      <xdr:col>5</xdr:col>
      <xdr:colOff>314325</xdr:colOff>
      <xdr:row>5</xdr:row>
      <xdr:rowOff>47625</xdr:rowOff>
    </xdr:from>
    <xdr:to>
      <xdr:col>9</xdr:col>
      <xdr:colOff>495021</xdr:colOff>
      <xdr:row>22</xdr:row>
      <xdr:rowOff>37821</xdr:rowOff>
    </xdr:to>
    <xdr:sp macro="" textlink="">
      <xdr:nvSpPr>
        <xdr:cNvPr id="15" name="Arc plein 14"/>
        <xdr:cNvSpPr/>
      </xdr:nvSpPr>
      <xdr:spPr>
        <a:xfrm rot="18013507">
          <a:off x="4124325" y="1000125"/>
          <a:ext cx="3228696" cy="3228696"/>
        </a:xfrm>
        <a:prstGeom prst="blockArc">
          <a:avLst>
            <a:gd name="adj1" fmla="val 20520000"/>
            <a:gd name="adj2" fmla="val 3240000"/>
            <a:gd name="adj3" fmla="val 464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</xdr:sp>
    <xdr:clientData/>
  </xdr:twoCellAnchor>
  <xdr:twoCellAnchor>
    <xdr:from>
      <xdr:col>5</xdr:col>
      <xdr:colOff>342900</xdr:colOff>
      <xdr:row>6</xdr:row>
      <xdr:rowOff>133351</xdr:rowOff>
    </xdr:from>
    <xdr:to>
      <xdr:col>9</xdr:col>
      <xdr:colOff>523596</xdr:colOff>
      <xdr:row>23</xdr:row>
      <xdr:rowOff>123547</xdr:rowOff>
    </xdr:to>
    <xdr:sp macro="" textlink="">
      <xdr:nvSpPr>
        <xdr:cNvPr id="13" name="Arc plein 12"/>
        <xdr:cNvSpPr/>
      </xdr:nvSpPr>
      <xdr:spPr>
        <a:xfrm rot="18789823">
          <a:off x="4152900" y="1276351"/>
          <a:ext cx="3228696" cy="3228696"/>
        </a:xfrm>
        <a:prstGeom prst="blockArc">
          <a:avLst>
            <a:gd name="adj1" fmla="val 3240000"/>
            <a:gd name="adj2" fmla="val 7560000"/>
            <a:gd name="adj3" fmla="val 464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</xdr:sp>
    <xdr:clientData/>
  </xdr:twoCellAnchor>
  <xdr:twoCellAnchor>
    <xdr:from>
      <xdr:col>5</xdr:col>
      <xdr:colOff>28576</xdr:colOff>
      <xdr:row>6</xdr:row>
      <xdr:rowOff>152399</xdr:rowOff>
    </xdr:from>
    <xdr:to>
      <xdr:col>9</xdr:col>
      <xdr:colOff>209272</xdr:colOff>
      <xdr:row>23</xdr:row>
      <xdr:rowOff>142595</xdr:rowOff>
    </xdr:to>
    <xdr:sp macro="" textlink="">
      <xdr:nvSpPr>
        <xdr:cNvPr id="12" name="Arc plein 11"/>
        <xdr:cNvSpPr/>
      </xdr:nvSpPr>
      <xdr:spPr>
        <a:xfrm rot="19867525">
          <a:off x="3838576" y="1295399"/>
          <a:ext cx="3228696" cy="3228696"/>
        </a:xfrm>
        <a:prstGeom prst="blockArc">
          <a:avLst>
            <a:gd name="adj1" fmla="val 7560000"/>
            <a:gd name="adj2" fmla="val 11880000"/>
            <a:gd name="adj3" fmla="val 464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</xdr:sp>
    <xdr:clientData/>
  </xdr:twoCellAnchor>
  <xdr:twoCellAnchor>
    <xdr:from>
      <xdr:col>5</xdr:col>
      <xdr:colOff>28575</xdr:colOff>
      <xdr:row>5</xdr:row>
      <xdr:rowOff>38100</xdr:rowOff>
    </xdr:from>
    <xdr:to>
      <xdr:col>9</xdr:col>
      <xdr:colOff>209271</xdr:colOff>
      <xdr:row>22</xdr:row>
      <xdr:rowOff>28296</xdr:rowOff>
    </xdr:to>
    <xdr:sp macro="" textlink="">
      <xdr:nvSpPr>
        <xdr:cNvPr id="11" name="Arc plein 10"/>
        <xdr:cNvSpPr/>
      </xdr:nvSpPr>
      <xdr:spPr>
        <a:xfrm rot="21224906">
          <a:off x="3838575" y="990600"/>
          <a:ext cx="3228696" cy="3228696"/>
        </a:xfrm>
        <a:prstGeom prst="blockArc">
          <a:avLst>
            <a:gd name="adj1" fmla="val 11880000"/>
            <a:gd name="adj2" fmla="val 16200000"/>
            <a:gd name="adj3" fmla="val 464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</xdr:sp>
    <xdr:clientData/>
  </xdr:twoCellAnchor>
  <xdr:twoCellAnchor>
    <xdr:from>
      <xdr:col>6</xdr:col>
      <xdr:colOff>381000</xdr:colOff>
      <xdr:row>11</xdr:row>
      <xdr:rowOff>66675</xdr:rowOff>
    </xdr:from>
    <xdr:to>
      <xdr:col>8</xdr:col>
      <xdr:colOff>114300</xdr:colOff>
      <xdr:row>17</xdr:row>
      <xdr:rowOff>123825</xdr:rowOff>
    </xdr:to>
    <xdr:sp macro="[0]!ThisWorkbook.planning_général" textlink="">
      <xdr:nvSpPr>
        <xdr:cNvPr id="3" name="Ellipse 2"/>
        <xdr:cNvSpPr/>
      </xdr:nvSpPr>
      <xdr:spPr>
        <a:xfrm>
          <a:off x="4953000" y="2162175"/>
          <a:ext cx="1257300" cy="120015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400"/>
            <a:t>Planning général</a:t>
          </a:r>
        </a:p>
      </xdr:txBody>
    </xdr:sp>
    <xdr:clientData/>
  </xdr:twoCellAnchor>
  <xdr:twoCellAnchor>
    <xdr:from>
      <xdr:col>6</xdr:col>
      <xdr:colOff>476248</xdr:colOff>
      <xdr:row>2</xdr:row>
      <xdr:rowOff>57149</xdr:rowOff>
    </xdr:from>
    <xdr:to>
      <xdr:col>8</xdr:col>
      <xdr:colOff>32248</xdr:colOff>
      <xdr:row>7</xdr:row>
      <xdr:rowOff>184649</xdr:rowOff>
    </xdr:to>
    <xdr:sp macro="[0]!ThisWorkbook.Abattoir" textlink="">
      <xdr:nvSpPr>
        <xdr:cNvPr id="4" name="Ellipse 3"/>
        <xdr:cNvSpPr/>
      </xdr:nvSpPr>
      <xdr:spPr>
        <a:xfrm>
          <a:off x="5048248" y="438149"/>
          <a:ext cx="1080000" cy="108000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/>
            <a:t>Abattoir</a:t>
          </a:r>
        </a:p>
      </xdr:txBody>
    </xdr:sp>
    <xdr:clientData/>
  </xdr:twoCellAnchor>
  <xdr:twoCellAnchor>
    <xdr:from>
      <xdr:col>9</xdr:col>
      <xdr:colOff>28574</xdr:colOff>
      <xdr:row>11</xdr:row>
      <xdr:rowOff>142875</xdr:rowOff>
    </xdr:from>
    <xdr:to>
      <xdr:col>10</xdr:col>
      <xdr:colOff>346574</xdr:colOff>
      <xdr:row>17</xdr:row>
      <xdr:rowOff>79875</xdr:rowOff>
    </xdr:to>
    <xdr:sp macro="[0]!ThisWorkbook.Conditionnement" textlink="">
      <xdr:nvSpPr>
        <xdr:cNvPr id="17" name="Ellipse 16"/>
        <xdr:cNvSpPr/>
      </xdr:nvSpPr>
      <xdr:spPr>
        <a:xfrm>
          <a:off x="6886574" y="2238375"/>
          <a:ext cx="1080000" cy="108000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400"/>
            <a:t>GMS</a:t>
          </a:r>
        </a:p>
      </xdr:txBody>
    </xdr:sp>
    <xdr:clientData/>
  </xdr:twoCellAnchor>
  <xdr:twoCellAnchor>
    <xdr:from>
      <xdr:col>4</xdr:col>
      <xdr:colOff>209548</xdr:colOff>
      <xdr:row>11</xdr:row>
      <xdr:rowOff>152399</xdr:rowOff>
    </xdr:from>
    <xdr:to>
      <xdr:col>5</xdr:col>
      <xdr:colOff>527548</xdr:colOff>
      <xdr:row>17</xdr:row>
      <xdr:rowOff>89399</xdr:rowOff>
    </xdr:to>
    <xdr:sp macro="[0]!ThisWorkbook.Energie" textlink="">
      <xdr:nvSpPr>
        <xdr:cNvPr id="18" name="Ellipse 17"/>
        <xdr:cNvSpPr/>
      </xdr:nvSpPr>
      <xdr:spPr>
        <a:xfrm>
          <a:off x="3257548" y="2247899"/>
          <a:ext cx="1080000" cy="108000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/>
            <a:t>Energie</a:t>
          </a:r>
        </a:p>
      </xdr:txBody>
    </xdr:sp>
    <xdr:clientData/>
  </xdr:twoCellAnchor>
  <xdr:twoCellAnchor>
    <xdr:from>
      <xdr:col>6</xdr:col>
      <xdr:colOff>495298</xdr:colOff>
      <xdr:row>21</xdr:row>
      <xdr:rowOff>9524</xdr:rowOff>
    </xdr:from>
    <xdr:to>
      <xdr:col>8</xdr:col>
      <xdr:colOff>51298</xdr:colOff>
      <xdr:row>26</xdr:row>
      <xdr:rowOff>137024</xdr:rowOff>
    </xdr:to>
    <xdr:sp macro="[0]!ThisWorkbook.Magasin" textlink="">
      <xdr:nvSpPr>
        <xdr:cNvPr id="19" name="Ellipse 18"/>
        <xdr:cNvSpPr/>
      </xdr:nvSpPr>
      <xdr:spPr>
        <a:xfrm>
          <a:off x="5067298" y="4010024"/>
          <a:ext cx="1080000" cy="108000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/>
            <a:t>Magasin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186268</xdr:colOff>
      <xdr:row>2</xdr:row>
      <xdr:rowOff>169331</xdr:rowOff>
    </xdr:from>
    <xdr:to>
      <xdr:col>4</xdr:col>
      <xdr:colOff>584518</xdr:colOff>
      <xdr:row>6</xdr:row>
      <xdr:rowOff>243415</xdr:rowOff>
    </xdr:to>
    <xdr:grpSp>
      <xdr:nvGrpSpPr>
        <xdr:cNvPr id="3" name="Groupe 2"/>
        <xdr:cNvGrpSpPr/>
      </xdr:nvGrpSpPr>
      <xdr:grpSpPr>
        <a:xfrm>
          <a:off x="1308101" y="465664"/>
          <a:ext cx="684000" cy="317501"/>
          <a:chOff x="736600" y="624417"/>
          <a:chExt cx="933451" cy="35983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Button 1" hidden="1">
                <a:extLst>
                  <a:ext uri="{63B3BB69-23CF-44E3-9099-C40C66FF867C}">
                    <a14:compatExt spid="_x0000_s6145"/>
                  </a:ext>
                </a:extLst>
              </xdr:cNvPr>
              <xdr:cNvSpPr/>
            </xdr:nvSpPr>
            <xdr:spPr bwMode="auto">
              <a:xfrm>
                <a:off x="736600" y="624417"/>
                <a:ext cx="933451" cy="35983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18288" tIns="0" rIns="0" bIns="0" anchor="ctr" upright="1"/>
              <a:lstStyle/>
              <a:p>
                <a:pPr algn="ctr" rtl="0">
                  <a:defRPr sz="1000"/>
                </a:pPr>
                <a:endParaRPr lang="fr-FR"/>
              </a:p>
            </xdr:txBody>
          </xdr:sp>
        </mc:Choice>
        <mc:Fallback/>
      </mc:AlternateContent>
      <xdr:sp macro="[0]!Macro4" textlink="">
        <xdr:nvSpPr>
          <xdr:cNvPr id="2" name="Flèche gauche 1"/>
          <xdr:cNvSpPr/>
        </xdr:nvSpPr>
        <xdr:spPr>
          <a:xfrm>
            <a:off x="963083" y="722008"/>
            <a:ext cx="444500" cy="201084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>
    <xdr:from>
      <xdr:col>4</xdr:col>
      <xdr:colOff>708027</xdr:colOff>
      <xdr:row>2</xdr:row>
      <xdr:rowOff>165098</xdr:rowOff>
    </xdr:from>
    <xdr:to>
      <xdr:col>5</xdr:col>
      <xdr:colOff>5610</xdr:colOff>
      <xdr:row>6</xdr:row>
      <xdr:rowOff>245681</xdr:rowOff>
    </xdr:to>
    <xdr:grpSp>
      <xdr:nvGrpSpPr>
        <xdr:cNvPr id="7" name="Groupe 6"/>
        <xdr:cNvGrpSpPr/>
      </xdr:nvGrpSpPr>
      <xdr:grpSpPr>
        <a:xfrm>
          <a:off x="2115610" y="461431"/>
          <a:ext cx="684000" cy="324000"/>
          <a:chOff x="2316687" y="641351"/>
          <a:chExt cx="684000" cy="3240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8" name="Button 4" hidden="1">
                <a:extLst>
                  <a:ext uri="{63B3BB69-23CF-44E3-9099-C40C66FF867C}">
                    <a14:compatExt spid="_x0000_s6148"/>
                  </a:ext>
                </a:extLst>
              </xdr:cNvPr>
              <xdr:cNvSpPr/>
            </xdr:nvSpPr>
            <xdr:spPr bwMode="auto">
              <a:xfrm>
                <a:off x="2316687" y="641351"/>
                <a:ext cx="684000" cy="324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18288" tIns="0" rIns="0" bIns="0" anchor="ctr" upright="1"/>
              <a:lstStyle/>
              <a:p>
                <a:pPr algn="ctr" rtl="0">
                  <a:defRPr sz="1000"/>
                </a:pPr>
                <a:endParaRPr lang="fr-FR"/>
              </a:p>
            </xdr:txBody>
          </xdr:sp>
        </mc:Choice>
        <mc:Fallback/>
      </mc:AlternateContent>
      <xdr:sp macro="[0]!Macro3" textlink="">
        <xdr:nvSpPr>
          <xdr:cNvPr id="6" name="Flèche droite 5"/>
          <xdr:cNvSpPr/>
        </xdr:nvSpPr>
        <xdr:spPr>
          <a:xfrm>
            <a:off x="2476499" y="709084"/>
            <a:ext cx="412750" cy="19050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7</xdr:row>
          <xdr:rowOff>19050</xdr:rowOff>
        </xdr:from>
        <xdr:to>
          <xdr:col>5</xdr:col>
          <xdr:colOff>9525</xdr:colOff>
          <xdr:row>8</xdr:row>
          <xdr:rowOff>104775</xdr:rowOff>
        </xdr:to>
        <xdr:sp macro="" textlink="">
          <xdr:nvSpPr>
            <xdr:cNvPr id="6154" name="Button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Légende Respos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345281</xdr:colOff>
      <xdr:row>5</xdr:row>
      <xdr:rowOff>107156</xdr:rowOff>
    </xdr:from>
    <xdr:to>
      <xdr:col>39</xdr:col>
      <xdr:colOff>2178844</xdr:colOff>
      <xdr:row>7</xdr:row>
      <xdr:rowOff>35718</xdr:rowOff>
    </xdr:to>
    <xdr:sp macro="" textlink="">
      <xdr:nvSpPr>
        <xdr:cNvPr id="2" name="Rectangle 1"/>
        <xdr:cNvSpPr/>
      </xdr:nvSpPr>
      <xdr:spPr>
        <a:xfrm>
          <a:off x="23883937" y="1238250"/>
          <a:ext cx="1833563" cy="30956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Hoaraires de travail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345281</xdr:colOff>
      <xdr:row>5</xdr:row>
      <xdr:rowOff>107156</xdr:rowOff>
    </xdr:from>
    <xdr:to>
      <xdr:col>42</xdr:col>
      <xdr:colOff>2178844</xdr:colOff>
      <xdr:row>7</xdr:row>
      <xdr:rowOff>35718</xdr:rowOff>
    </xdr:to>
    <xdr:sp macro="" textlink="">
      <xdr:nvSpPr>
        <xdr:cNvPr id="2" name="Rectangle 1"/>
        <xdr:cNvSpPr/>
      </xdr:nvSpPr>
      <xdr:spPr>
        <a:xfrm>
          <a:off x="25919906" y="1231106"/>
          <a:ext cx="1833563" cy="30956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Hoaraires de travail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345281</xdr:colOff>
      <xdr:row>6</xdr:row>
      <xdr:rowOff>107156</xdr:rowOff>
    </xdr:from>
    <xdr:to>
      <xdr:col>42</xdr:col>
      <xdr:colOff>2178844</xdr:colOff>
      <xdr:row>8</xdr:row>
      <xdr:rowOff>35718</xdr:rowOff>
    </xdr:to>
    <xdr:sp macro="" textlink="">
      <xdr:nvSpPr>
        <xdr:cNvPr id="2" name="Rectangle 1"/>
        <xdr:cNvSpPr/>
      </xdr:nvSpPr>
      <xdr:spPr>
        <a:xfrm>
          <a:off x="25919906" y="1231106"/>
          <a:ext cx="1833563" cy="30956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Hoaraires de travail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345281</xdr:colOff>
      <xdr:row>5</xdr:row>
      <xdr:rowOff>107156</xdr:rowOff>
    </xdr:from>
    <xdr:to>
      <xdr:col>42</xdr:col>
      <xdr:colOff>2178844</xdr:colOff>
      <xdr:row>7</xdr:row>
      <xdr:rowOff>35718</xdr:rowOff>
    </xdr:to>
    <xdr:sp macro="" textlink="">
      <xdr:nvSpPr>
        <xdr:cNvPr id="2" name="Rectangle 1"/>
        <xdr:cNvSpPr/>
      </xdr:nvSpPr>
      <xdr:spPr>
        <a:xfrm>
          <a:off x="26167556" y="1231106"/>
          <a:ext cx="1833563" cy="30956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Hoaraires de travail</a:t>
          </a:r>
        </a:p>
      </xdr:txBody>
    </xdr:sp>
    <xdr:clientData/>
  </xdr:twoCellAnchor>
  <xdr:twoCellAnchor>
    <xdr:from>
      <xdr:col>30</xdr:col>
      <xdr:colOff>222250</xdr:colOff>
      <xdr:row>2</xdr:row>
      <xdr:rowOff>222250</xdr:rowOff>
    </xdr:from>
    <xdr:to>
      <xdr:col>36</xdr:col>
      <xdr:colOff>539750</xdr:colOff>
      <xdr:row>7</xdr:row>
      <xdr:rowOff>21167</xdr:rowOff>
    </xdr:to>
    <xdr:sp macro="" textlink="">
      <xdr:nvSpPr>
        <xdr:cNvPr id="3" name="Rectangle 2"/>
        <xdr:cNvSpPr/>
      </xdr:nvSpPr>
      <xdr:spPr>
        <a:xfrm>
          <a:off x="18235083" y="603250"/>
          <a:ext cx="3810000" cy="92075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Partie non utilisée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.bin"/><Relationship Id="rId13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12.bin"/><Relationship Id="rId7" Type="http://schemas.openxmlformats.org/officeDocument/2006/relationships/printerSettings" Target="../printerSettings/printerSettings16.bin"/><Relationship Id="rId12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printerSettings" Target="../printerSettings/printerSettings15.bin"/><Relationship Id="rId11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4.bin"/><Relationship Id="rId15" Type="http://schemas.openxmlformats.org/officeDocument/2006/relationships/comments" Target="../comments1.xml"/><Relationship Id="rId10" Type="http://schemas.openxmlformats.org/officeDocument/2006/relationships/drawing" Target="../drawings/drawing2.xml"/><Relationship Id="rId4" Type="http://schemas.openxmlformats.org/officeDocument/2006/relationships/printerSettings" Target="../printerSettings/printerSettings13.bin"/><Relationship Id="rId9" Type="http://schemas.openxmlformats.org/officeDocument/2006/relationships/printerSettings" Target="../printerSettings/printerSettings18.bin"/><Relationship Id="rId1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12" Type="http://schemas.openxmlformats.org/officeDocument/2006/relationships/comments" Target="../comments2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3.bin"/><Relationship Id="rId10" Type="http://schemas.openxmlformats.org/officeDocument/2006/relationships/drawing" Target="../drawings/drawing3.xml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comments" Target="../comments3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2.bin"/><Relationship Id="rId10" Type="http://schemas.openxmlformats.org/officeDocument/2006/relationships/drawing" Target="../drawings/drawing4.xml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comments" Target="../comments4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vmlDrawing" Target="../drawings/vmlDrawing4.vml"/><Relationship Id="rId5" Type="http://schemas.openxmlformats.org/officeDocument/2006/relationships/printerSettings" Target="../printerSettings/printerSettings41.bin"/><Relationship Id="rId10" Type="http://schemas.openxmlformats.org/officeDocument/2006/relationships/drawing" Target="../drawings/drawing5.xml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comments" Target="../comments5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vmlDrawing" Target="../drawings/vmlDrawing5.vml"/><Relationship Id="rId5" Type="http://schemas.openxmlformats.org/officeDocument/2006/relationships/printerSettings" Target="../printerSettings/printerSettings50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"/>
  <sheetViews>
    <sheetView showGridLines="0" zoomScale="90" zoomScaleNormal="90" workbookViewId="0">
      <selection activeCell="C8" sqref="C8"/>
    </sheetView>
  </sheetViews>
  <sheetFormatPr baseColWidth="10" defaultRowHeight="15"/>
  <sheetData/>
  <customSheetViews>
    <customSheetView guid="{F70ED257-6500-45F9-BB39-25762CB995B7}" showGridLines="0">
      <selection activeCell="C8" sqref="C8"/>
      <pageMargins left="0.7" right="0.7" top="0.75" bottom="0.75" header="0.3" footer="0.3"/>
      <pageSetup paperSize="9" orientation="portrait" r:id="rId1"/>
    </customSheetView>
    <customSheetView guid="{C4D1E1AA-0767-4155-84D1-B7EC4AEE3A81}">
      <selection activeCell="N22" sqref="N22"/>
      <pageMargins left="0.7" right="0.7" top="0.75" bottom="0.75" header="0.3" footer="0.3"/>
      <pageSetup paperSize="9" orientation="portrait" r:id="rId2"/>
    </customSheetView>
    <customSheetView guid="{E24660A2-A9A5-4194-AFCA-3DC0C806A436}" showGridLines="0" topLeftCell="A4">
      <selection activeCell="C8" sqref="C8"/>
      <pageMargins left="0.7" right="0.7" top="0.75" bottom="0.75" header="0.3" footer="0.3"/>
      <pageSetup paperSize="9" orientation="portrait" r:id="rId3"/>
    </customSheetView>
    <customSheetView guid="{7C6D0D25-5827-46F5-8AC0-AA27A1AF4EDF}" showGridLines="0">
      <selection activeCell="C8" sqref="C8"/>
      <pageMargins left="0.7" right="0.7" top="0.75" bottom="0.75" header="0.3" footer="0.3"/>
      <pageSetup paperSize="9" orientation="portrait" r:id="rId4"/>
    </customSheetView>
    <customSheetView guid="{8B8DDDCA-ED87-44BD-AF41-39F5DF03A87F}" showGridLines="0">
      <selection activeCell="C8" sqref="C8"/>
      <pageMargins left="0.7" right="0.7" top="0.75" bottom="0.75" header="0.3" footer="0.3"/>
      <pageSetup paperSize="9" orientation="portrait" r:id="rId5"/>
    </customSheetView>
    <customSheetView guid="{E6F3DB2E-FA8C-4919-8600-AEC7CECDCAA8}" topLeftCell="A7">
      <selection activeCell="N22" sqref="N22"/>
      <pageMargins left="0.7" right="0.7" top="0.75" bottom="0.75" header="0.3" footer="0.3"/>
      <pageSetup paperSize="9" orientation="portrait" r:id="rId6"/>
    </customSheetView>
    <customSheetView guid="{C40A97C5-2357-461D-87DA-466F47D8D674}" showGridLines="0">
      <selection activeCell="C8" sqref="C8"/>
      <pageMargins left="0.7" right="0.7" top="0.75" bottom="0.75" header="0.3" footer="0.3"/>
      <pageSetup paperSize="9" orientation="portrait" r:id="rId7"/>
    </customSheetView>
    <customSheetView guid="{54485540-756B-4F55-9139-53D6EA279739}" showGridLines="0">
      <selection activeCell="C8" sqref="C8"/>
      <pageMargins left="0.7" right="0.7" top="0.75" bottom="0.75" header="0.3" footer="0.3"/>
      <pageSetup paperSize="9" orientation="portrait" r:id="rId8"/>
    </customSheetView>
  </customSheetView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B1:NX68"/>
  <sheetViews>
    <sheetView tabSelected="1" zoomScale="90" zoomScaleNormal="8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C3" sqref="C3"/>
    </sheetView>
  </sheetViews>
  <sheetFormatPr baseColWidth="10" defaultRowHeight="15"/>
  <cols>
    <col min="1" max="1" width="2" customWidth="1"/>
    <col min="2" max="2" width="6.7109375" customWidth="1"/>
    <col min="3" max="3" width="8.140625" customWidth="1"/>
    <col min="4" max="4" width="4.28515625" customWidth="1"/>
    <col min="5" max="5" width="20.85546875" customWidth="1"/>
    <col min="6" max="6" width="8.140625" style="3" customWidth="1"/>
    <col min="7" max="377" width="5" customWidth="1"/>
    <col min="384" max="388" width="11.42578125" hidden="1" customWidth="1"/>
  </cols>
  <sheetData>
    <row r="1" spans="2:377" s="3" customFormat="1" ht="5.25" customHeight="1"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  <c r="EF1" s="162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62"/>
      <c r="ET1" s="162"/>
      <c r="EU1" s="162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62"/>
      <c r="FI1" s="162"/>
      <c r="FJ1" s="162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62"/>
      <c r="FX1" s="162"/>
      <c r="FY1" s="162"/>
      <c r="FZ1" s="162"/>
      <c r="GA1" s="162"/>
      <c r="GB1" s="162"/>
      <c r="GC1" s="162"/>
      <c r="GD1" s="162"/>
      <c r="GE1" s="162"/>
      <c r="GF1" s="162"/>
      <c r="GG1" s="162"/>
      <c r="GH1" s="162"/>
      <c r="GI1" s="162"/>
      <c r="GJ1" s="162"/>
      <c r="GK1" s="162"/>
      <c r="GL1" s="162"/>
      <c r="GM1" s="162"/>
      <c r="GN1" s="162"/>
      <c r="GO1" s="162"/>
      <c r="GP1" s="162"/>
      <c r="GQ1" s="162"/>
      <c r="GR1" s="162"/>
      <c r="GS1" s="162"/>
      <c r="GT1" s="162"/>
      <c r="GU1" s="162"/>
      <c r="GV1" s="162"/>
      <c r="GW1" s="162"/>
      <c r="GX1" s="162"/>
      <c r="GY1" s="162"/>
      <c r="GZ1" s="162"/>
      <c r="HA1" s="162"/>
      <c r="HB1" s="162"/>
      <c r="HC1" s="162"/>
      <c r="HD1" s="162"/>
      <c r="HE1" s="162"/>
      <c r="HF1" s="162"/>
      <c r="HG1" s="162"/>
      <c r="HH1" s="162"/>
      <c r="HI1" s="162"/>
      <c r="HJ1" s="162"/>
      <c r="HK1" s="162"/>
      <c r="HL1" s="162"/>
      <c r="HM1" s="162"/>
      <c r="HN1" s="162"/>
      <c r="HO1" s="162"/>
      <c r="HP1" s="162"/>
      <c r="HQ1" s="162"/>
      <c r="HR1" s="162"/>
      <c r="HS1" s="162"/>
      <c r="HT1" s="162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62"/>
      <c r="IF1" s="162"/>
      <c r="IG1" s="162"/>
      <c r="IH1" s="162"/>
      <c r="II1" s="162"/>
      <c r="IJ1" s="162"/>
      <c r="IK1" s="162"/>
      <c r="IL1" s="162"/>
      <c r="IM1" s="162"/>
      <c r="IN1" s="162"/>
      <c r="IO1" s="162"/>
      <c r="IP1" s="162"/>
      <c r="IQ1" s="162"/>
      <c r="IR1" s="162"/>
      <c r="IS1" s="162"/>
      <c r="IT1" s="162"/>
      <c r="IU1" s="162"/>
      <c r="IV1" s="162"/>
      <c r="IW1" s="162"/>
      <c r="IX1" s="162"/>
      <c r="IY1" s="162"/>
      <c r="IZ1" s="162"/>
      <c r="JA1" s="162"/>
      <c r="JB1" s="162"/>
      <c r="JC1" s="162"/>
      <c r="JD1" s="162"/>
      <c r="JE1" s="162"/>
      <c r="JF1" s="162"/>
      <c r="JG1" s="162"/>
      <c r="JH1" s="162"/>
      <c r="JI1" s="162"/>
      <c r="JJ1" s="162"/>
      <c r="JK1" s="162"/>
      <c r="JL1" s="162"/>
      <c r="JM1" s="162"/>
      <c r="JN1" s="162"/>
      <c r="JO1" s="162"/>
      <c r="JP1" s="162"/>
      <c r="JQ1" s="162"/>
      <c r="JR1" s="162"/>
      <c r="JS1" s="162"/>
      <c r="JT1" s="162"/>
      <c r="JU1" s="162"/>
      <c r="JV1" s="162"/>
      <c r="JW1" s="162"/>
      <c r="JX1" s="162"/>
      <c r="JY1" s="162"/>
      <c r="JZ1" s="162"/>
      <c r="KA1" s="162"/>
      <c r="KB1" s="162"/>
      <c r="KC1" s="162"/>
      <c r="KD1" s="162"/>
      <c r="KE1" s="162"/>
      <c r="KF1" s="162"/>
      <c r="KG1" s="162"/>
      <c r="KH1" s="162"/>
      <c r="KI1" s="162"/>
      <c r="KJ1" s="162"/>
      <c r="KK1" s="162"/>
      <c r="KL1" s="162"/>
      <c r="KM1" s="162"/>
      <c r="KN1" s="162"/>
      <c r="KO1" s="162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62"/>
      <c r="LC1" s="162"/>
      <c r="LD1" s="162"/>
      <c r="LE1" s="162"/>
      <c r="LF1" s="162"/>
      <c r="LG1" s="162"/>
      <c r="LH1" s="162"/>
      <c r="LI1" s="162"/>
      <c r="LJ1" s="162"/>
      <c r="LK1" s="162"/>
      <c r="LL1" s="162"/>
      <c r="LM1" s="162"/>
      <c r="LN1" s="162"/>
      <c r="LO1" s="162"/>
      <c r="LP1" s="162"/>
      <c r="LQ1" s="162"/>
      <c r="LR1" s="162"/>
      <c r="LS1" s="162"/>
      <c r="LT1" s="162"/>
      <c r="LU1" s="162"/>
      <c r="LV1" s="162"/>
      <c r="LW1" s="162"/>
      <c r="LX1" s="162"/>
      <c r="LY1" s="162"/>
      <c r="LZ1" s="162"/>
      <c r="MA1" s="162"/>
      <c r="MB1" s="162"/>
      <c r="MC1" s="162"/>
      <c r="MD1" s="162"/>
      <c r="ME1" s="162"/>
      <c r="MF1" s="162"/>
      <c r="MG1" s="162"/>
      <c r="MH1" s="162"/>
      <c r="MI1" s="162"/>
      <c r="MJ1" s="162"/>
      <c r="MK1" s="162"/>
      <c r="ML1" s="162"/>
      <c r="MM1" s="162"/>
      <c r="MN1" s="162"/>
      <c r="MO1" s="162"/>
      <c r="MP1" s="162"/>
      <c r="MQ1" s="162"/>
      <c r="MR1" s="162"/>
      <c r="MS1" s="162"/>
      <c r="MT1" s="162"/>
      <c r="MU1" s="162"/>
      <c r="MV1" s="162"/>
      <c r="MW1" s="162"/>
      <c r="MX1" s="162"/>
      <c r="MY1" s="162"/>
      <c r="MZ1" s="162"/>
      <c r="NA1" s="162"/>
      <c r="NB1" s="162"/>
      <c r="NC1" s="162"/>
      <c r="ND1" s="162"/>
      <c r="NE1" s="162"/>
      <c r="NF1" s="162"/>
      <c r="NG1" s="162"/>
      <c r="NH1" s="162"/>
      <c r="NI1" s="162"/>
      <c r="NJ1" s="162"/>
      <c r="NK1" s="162"/>
      <c r="NL1" s="162"/>
      <c r="NM1" s="162"/>
    </row>
    <row r="2" spans="2:377" ht="18" customHeight="1">
      <c r="B2" s="264" t="s">
        <v>0</v>
      </c>
      <c r="C2" s="265">
        <v>2019</v>
      </c>
    </row>
    <row r="3" spans="2:377" ht="19.5" customHeight="1" thickBot="1">
      <c r="B3" s="109"/>
      <c r="C3" s="110"/>
    </row>
    <row r="4" spans="2:377" s="3" customFormat="1" hidden="1">
      <c r="B4" s="163"/>
      <c r="C4" s="164"/>
      <c r="E4" s="165">
        <v>1</v>
      </c>
      <c r="F4" s="165">
        <v>2</v>
      </c>
      <c r="G4" s="165">
        <v>3</v>
      </c>
      <c r="H4" s="165">
        <v>4</v>
      </c>
      <c r="I4" s="165">
        <v>5</v>
      </c>
      <c r="J4" s="165">
        <v>6</v>
      </c>
      <c r="K4" s="165">
        <v>7</v>
      </c>
      <c r="L4" s="165">
        <v>8</v>
      </c>
      <c r="M4" s="165">
        <v>9</v>
      </c>
      <c r="N4" s="165">
        <v>10</v>
      </c>
      <c r="O4" s="165">
        <v>11</v>
      </c>
      <c r="P4" s="165">
        <v>12</v>
      </c>
      <c r="Q4" s="165">
        <v>13</v>
      </c>
      <c r="R4" s="165">
        <v>14</v>
      </c>
      <c r="S4" s="165">
        <v>15</v>
      </c>
      <c r="T4" s="165">
        <v>16</v>
      </c>
      <c r="U4" s="165">
        <v>17</v>
      </c>
      <c r="V4" s="165">
        <v>18</v>
      </c>
      <c r="W4" s="165">
        <v>19</v>
      </c>
      <c r="X4" s="165">
        <v>20</v>
      </c>
      <c r="Y4" s="165">
        <v>21</v>
      </c>
      <c r="Z4" s="165">
        <v>22</v>
      </c>
      <c r="AA4" s="165">
        <v>23</v>
      </c>
      <c r="AB4" s="165">
        <v>24</v>
      </c>
      <c r="AC4" s="165">
        <v>25</v>
      </c>
      <c r="AD4" s="165">
        <v>26</v>
      </c>
      <c r="AE4" s="165">
        <v>27</v>
      </c>
      <c r="AF4" s="165">
        <v>28</v>
      </c>
      <c r="AG4" s="165">
        <v>29</v>
      </c>
      <c r="AH4" s="165">
        <v>30</v>
      </c>
      <c r="AI4" s="165">
        <v>31</v>
      </c>
      <c r="AJ4" s="165">
        <v>32</v>
      </c>
      <c r="AK4" s="165">
        <v>33</v>
      </c>
      <c r="AL4" s="165">
        <v>34</v>
      </c>
      <c r="AM4" s="165">
        <v>35</v>
      </c>
      <c r="AN4" s="165">
        <v>36</v>
      </c>
      <c r="AO4" s="165">
        <v>37</v>
      </c>
      <c r="AP4" s="165">
        <v>38</v>
      </c>
      <c r="AQ4" s="165">
        <v>39</v>
      </c>
      <c r="AR4" s="165">
        <v>40</v>
      </c>
      <c r="AS4" s="165">
        <v>41</v>
      </c>
      <c r="AT4" s="165">
        <v>42</v>
      </c>
      <c r="AU4" s="165">
        <v>43</v>
      </c>
      <c r="AV4" s="165">
        <v>44</v>
      </c>
      <c r="AW4" s="165">
        <v>45</v>
      </c>
      <c r="AX4" s="165">
        <v>46</v>
      </c>
      <c r="AY4" s="165">
        <v>47</v>
      </c>
      <c r="AZ4" s="165">
        <v>48</v>
      </c>
      <c r="BA4" s="165">
        <v>49</v>
      </c>
      <c r="BB4" s="165">
        <v>50</v>
      </c>
      <c r="BC4" s="165">
        <v>51</v>
      </c>
      <c r="BD4" s="165">
        <v>52</v>
      </c>
      <c r="BE4" s="165">
        <v>53</v>
      </c>
      <c r="BF4" s="165">
        <v>54</v>
      </c>
      <c r="BG4" s="165">
        <v>55</v>
      </c>
      <c r="BH4" s="165">
        <v>56</v>
      </c>
      <c r="BI4" s="165">
        <v>57</v>
      </c>
      <c r="BJ4" s="165">
        <v>58</v>
      </c>
      <c r="BK4" s="165">
        <v>59</v>
      </c>
      <c r="BL4" s="165">
        <v>60</v>
      </c>
      <c r="BM4" s="165">
        <v>61</v>
      </c>
      <c r="BN4" s="165">
        <v>62</v>
      </c>
      <c r="BO4" s="165">
        <v>63</v>
      </c>
      <c r="BP4" s="165">
        <v>64</v>
      </c>
      <c r="BQ4" s="165">
        <v>65</v>
      </c>
      <c r="BR4" s="165">
        <v>66</v>
      </c>
      <c r="BS4" s="165">
        <v>67</v>
      </c>
      <c r="BT4" s="165">
        <v>68</v>
      </c>
      <c r="BU4" s="165">
        <v>69</v>
      </c>
      <c r="BV4" s="165">
        <v>70</v>
      </c>
      <c r="BW4" s="165">
        <v>71</v>
      </c>
      <c r="BX4" s="165">
        <v>72</v>
      </c>
      <c r="BY4" s="165">
        <v>73</v>
      </c>
      <c r="BZ4" s="165">
        <v>74</v>
      </c>
      <c r="CA4" s="165">
        <v>75</v>
      </c>
      <c r="CB4" s="165">
        <v>76</v>
      </c>
      <c r="CC4" s="165">
        <v>77</v>
      </c>
      <c r="CD4" s="165">
        <v>78</v>
      </c>
      <c r="CE4" s="165">
        <v>79</v>
      </c>
      <c r="CF4" s="165">
        <v>80</v>
      </c>
      <c r="CG4" s="165">
        <v>81</v>
      </c>
      <c r="CH4" s="165">
        <v>82</v>
      </c>
      <c r="CI4" s="165">
        <v>83</v>
      </c>
      <c r="CJ4" s="165">
        <v>84</v>
      </c>
      <c r="CK4" s="165">
        <v>85</v>
      </c>
      <c r="CL4" s="165">
        <v>86</v>
      </c>
      <c r="CM4" s="165">
        <v>87</v>
      </c>
      <c r="CN4" s="165">
        <v>88</v>
      </c>
      <c r="CO4" s="165">
        <v>89</v>
      </c>
      <c r="CP4" s="165">
        <v>90</v>
      </c>
      <c r="CQ4" s="165">
        <v>91</v>
      </c>
      <c r="CR4" s="165">
        <v>92</v>
      </c>
      <c r="CS4" s="165">
        <v>93</v>
      </c>
      <c r="CT4" s="165">
        <v>94</v>
      </c>
      <c r="CU4" s="165">
        <v>95</v>
      </c>
      <c r="CV4" s="165">
        <v>96</v>
      </c>
      <c r="CW4" s="165">
        <v>97</v>
      </c>
      <c r="CX4" s="165">
        <v>98</v>
      </c>
      <c r="CY4" s="165">
        <v>99</v>
      </c>
      <c r="CZ4" s="165">
        <v>100</v>
      </c>
      <c r="DA4" s="165">
        <v>101</v>
      </c>
      <c r="DB4" s="165">
        <v>102</v>
      </c>
      <c r="DC4" s="165">
        <v>103</v>
      </c>
      <c r="DD4" s="165">
        <v>104</v>
      </c>
      <c r="DE4" s="165">
        <v>105</v>
      </c>
      <c r="DF4" s="165">
        <v>106</v>
      </c>
      <c r="DG4" s="165">
        <v>107</v>
      </c>
      <c r="DH4" s="165">
        <v>108</v>
      </c>
      <c r="DI4" s="165">
        <v>109</v>
      </c>
      <c r="DJ4" s="165">
        <v>110</v>
      </c>
      <c r="DK4" s="165">
        <v>111</v>
      </c>
      <c r="DL4" s="165">
        <v>112</v>
      </c>
      <c r="DM4" s="165">
        <v>113</v>
      </c>
      <c r="DN4" s="165">
        <v>114</v>
      </c>
      <c r="DO4" s="165">
        <v>115</v>
      </c>
      <c r="DP4" s="165">
        <v>116</v>
      </c>
      <c r="DQ4" s="165">
        <v>117</v>
      </c>
      <c r="DR4" s="165">
        <v>118</v>
      </c>
      <c r="DS4" s="165">
        <v>119</v>
      </c>
      <c r="DT4" s="165">
        <v>120</v>
      </c>
      <c r="DU4" s="165">
        <v>121</v>
      </c>
      <c r="DV4" s="165">
        <v>122</v>
      </c>
      <c r="DW4" s="165">
        <v>123</v>
      </c>
      <c r="DX4" s="165">
        <v>124</v>
      </c>
      <c r="DY4" s="165">
        <v>125</v>
      </c>
      <c r="DZ4" s="165">
        <v>126</v>
      </c>
      <c r="EA4" s="165">
        <v>127</v>
      </c>
      <c r="EB4" s="165">
        <v>128</v>
      </c>
      <c r="EC4" s="165">
        <v>129</v>
      </c>
      <c r="ED4" s="165">
        <v>130</v>
      </c>
      <c r="EE4" s="165">
        <v>131</v>
      </c>
      <c r="EF4" s="165">
        <v>132</v>
      </c>
      <c r="EG4" s="165">
        <v>133</v>
      </c>
      <c r="EH4" s="165">
        <v>134</v>
      </c>
      <c r="EI4" s="165">
        <v>135</v>
      </c>
      <c r="EJ4" s="165">
        <v>136</v>
      </c>
      <c r="EK4" s="165">
        <v>137</v>
      </c>
      <c r="EL4" s="165">
        <v>138</v>
      </c>
      <c r="EM4" s="165">
        <v>139</v>
      </c>
      <c r="EN4" s="165">
        <v>140</v>
      </c>
      <c r="EO4" s="165">
        <v>141</v>
      </c>
      <c r="EP4" s="165">
        <v>142</v>
      </c>
      <c r="EQ4" s="165">
        <v>143</v>
      </c>
      <c r="ER4" s="165">
        <v>144</v>
      </c>
      <c r="ES4" s="165">
        <v>145</v>
      </c>
      <c r="ET4" s="165">
        <v>146</v>
      </c>
      <c r="EU4" s="165">
        <v>147</v>
      </c>
      <c r="EV4" s="165">
        <v>148</v>
      </c>
      <c r="EW4" s="165">
        <v>149</v>
      </c>
      <c r="EX4" s="165">
        <v>150</v>
      </c>
      <c r="EY4" s="165">
        <v>151</v>
      </c>
      <c r="EZ4" s="165">
        <v>152</v>
      </c>
      <c r="FA4" s="165">
        <v>153</v>
      </c>
      <c r="FB4" s="165">
        <v>154</v>
      </c>
      <c r="FC4" s="165">
        <v>155</v>
      </c>
      <c r="FD4" s="165">
        <v>156</v>
      </c>
      <c r="FE4" s="165">
        <v>157</v>
      </c>
      <c r="FF4" s="165">
        <v>158</v>
      </c>
      <c r="FG4" s="165">
        <v>159</v>
      </c>
      <c r="FH4" s="165">
        <v>160</v>
      </c>
      <c r="FI4" s="165">
        <v>161</v>
      </c>
      <c r="FJ4" s="165">
        <v>162</v>
      </c>
      <c r="FK4" s="165">
        <v>163</v>
      </c>
      <c r="FL4" s="165">
        <v>164</v>
      </c>
      <c r="FM4" s="165">
        <v>165</v>
      </c>
      <c r="FN4" s="165">
        <v>166</v>
      </c>
      <c r="FO4" s="165">
        <v>167</v>
      </c>
      <c r="FP4" s="165">
        <v>168</v>
      </c>
      <c r="FQ4" s="165">
        <v>169</v>
      </c>
      <c r="FR4" s="165">
        <v>170</v>
      </c>
      <c r="FS4" s="165">
        <v>171</v>
      </c>
      <c r="FT4" s="165">
        <v>172</v>
      </c>
      <c r="FU4" s="165">
        <v>173</v>
      </c>
      <c r="FV4" s="165">
        <v>174</v>
      </c>
      <c r="FW4" s="165">
        <v>175</v>
      </c>
      <c r="FX4" s="165">
        <v>176</v>
      </c>
      <c r="FY4" s="165">
        <v>177</v>
      </c>
      <c r="FZ4" s="165">
        <v>178</v>
      </c>
      <c r="GA4" s="165">
        <v>179</v>
      </c>
      <c r="GB4" s="165">
        <v>180</v>
      </c>
      <c r="GC4" s="165">
        <v>181</v>
      </c>
      <c r="GD4" s="165">
        <v>182</v>
      </c>
      <c r="GE4" s="165">
        <v>183</v>
      </c>
      <c r="GF4" s="165">
        <v>184</v>
      </c>
      <c r="GG4" s="165">
        <v>185</v>
      </c>
      <c r="GH4" s="165">
        <v>186</v>
      </c>
      <c r="GI4" s="165">
        <v>187</v>
      </c>
      <c r="GJ4" s="165">
        <v>188</v>
      </c>
      <c r="GK4" s="165">
        <v>189</v>
      </c>
      <c r="GL4" s="165">
        <v>190</v>
      </c>
      <c r="GM4" s="165">
        <v>191</v>
      </c>
      <c r="GN4" s="165">
        <v>192</v>
      </c>
      <c r="GO4" s="165">
        <v>193</v>
      </c>
      <c r="GP4" s="165">
        <v>194</v>
      </c>
      <c r="GQ4" s="165">
        <v>195</v>
      </c>
      <c r="GR4" s="165">
        <v>196</v>
      </c>
      <c r="GS4" s="165">
        <v>197</v>
      </c>
      <c r="GT4" s="165">
        <v>198</v>
      </c>
      <c r="GU4" s="165">
        <v>199</v>
      </c>
      <c r="GV4" s="165">
        <v>200</v>
      </c>
      <c r="GW4" s="165">
        <v>201</v>
      </c>
      <c r="GX4" s="165">
        <v>202</v>
      </c>
      <c r="GY4" s="165">
        <v>203</v>
      </c>
      <c r="GZ4" s="165">
        <v>204</v>
      </c>
      <c r="HA4" s="165">
        <v>205</v>
      </c>
      <c r="HB4" s="165">
        <v>206</v>
      </c>
      <c r="HC4" s="165">
        <v>207</v>
      </c>
      <c r="HD4" s="165">
        <v>208</v>
      </c>
      <c r="HE4" s="165">
        <v>209</v>
      </c>
      <c r="HF4" s="165">
        <v>210</v>
      </c>
      <c r="HG4" s="165">
        <v>211</v>
      </c>
      <c r="HH4" s="165">
        <v>212</v>
      </c>
      <c r="HI4" s="165">
        <v>213</v>
      </c>
      <c r="HJ4" s="165">
        <v>214</v>
      </c>
      <c r="HK4" s="165">
        <v>215</v>
      </c>
      <c r="HL4" s="165">
        <v>216</v>
      </c>
      <c r="HM4" s="165">
        <v>217</v>
      </c>
      <c r="HN4" s="165">
        <v>218</v>
      </c>
      <c r="HO4" s="165">
        <v>219</v>
      </c>
      <c r="HP4" s="165">
        <v>220</v>
      </c>
      <c r="HQ4" s="165">
        <v>221</v>
      </c>
      <c r="HR4" s="165">
        <v>222</v>
      </c>
      <c r="HS4" s="165">
        <v>223</v>
      </c>
      <c r="HT4" s="165">
        <v>224</v>
      </c>
      <c r="HU4" s="165">
        <v>225</v>
      </c>
      <c r="HV4" s="165">
        <v>226</v>
      </c>
      <c r="HW4" s="165">
        <v>227</v>
      </c>
      <c r="HX4" s="165">
        <v>228</v>
      </c>
      <c r="HY4" s="165">
        <v>229</v>
      </c>
      <c r="HZ4" s="165">
        <v>230</v>
      </c>
      <c r="IA4" s="165">
        <v>231</v>
      </c>
      <c r="IB4" s="165">
        <v>232</v>
      </c>
      <c r="IC4" s="165">
        <v>233</v>
      </c>
      <c r="ID4" s="165">
        <v>234</v>
      </c>
      <c r="IE4" s="165">
        <v>235</v>
      </c>
      <c r="IF4" s="165">
        <v>236</v>
      </c>
      <c r="IG4" s="165">
        <v>237</v>
      </c>
      <c r="IH4" s="165">
        <v>238</v>
      </c>
      <c r="II4" s="165">
        <v>239</v>
      </c>
      <c r="IJ4" s="165">
        <v>240</v>
      </c>
      <c r="IK4" s="165">
        <v>241</v>
      </c>
      <c r="IL4" s="165">
        <v>242</v>
      </c>
      <c r="IM4" s="165">
        <v>243</v>
      </c>
      <c r="IN4" s="165">
        <v>244</v>
      </c>
      <c r="IO4" s="165">
        <v>245</v>
      </c>
      <c r="IP4" s="165">
        <v>246</v>
      </c>
      <c r="IQ4" s="165">
        <v>247</v>
      </c>
      <c r="IR4" s="165">
        <v>248</v>
      </c>
      <c r="IS4" s="165">
        <v>249</v>
      </c>
      <c r="IT4" s="165">
        <v>250</v>
      </c>
      <c r="IU4" s="165">
        <v>251</v>
      </c>
      <c r="IV4" s="165">
        <v>252</v>
      </c>
      <c r="IW4" s="165">
        <v>253</v>
      </c>
      <c r="IX4" s="165">
        <v>254</v>
      </c>
      <c r="IY4" s="165">
        <v>255</v>
      </c>
      <c r="IZ4" s="165">
        <v>256</v>
      </c>
      <c r="JA4" s="165">
        <v>257</v>
      </c>
      <c r="JB4" s="165">
        <v>258</v>
      </c>
      <c r="JC4" s="165">
        <v>259</v>
      </c>
      <c r="JD4" s="165">
        <v>260</v>
      </c>
      <c r="JE4" s="165">
        <v>261</v>
      </c>
      <c r="JF4" s="165">
        <v>262</v>
      </c>
      <c r="JG4" s="165">
        <v>263</v>
      </c>
      <c r="JH4" s="165">
        <v>264</v>
      </c>
      <c r="JI4" s="165">
        <v>265</v>
      </c>
      <c r="JJ4" s="165">
        <v>266</v>
      </c>
      <c r="JK4" s="165">
        <v>267</v>
      </c>
      <c r="JL4" s="165">
        <v>268</v>
      </c>
      <c r="JM4" s="165">
        <v>269</v>
      </c>
      <c r="JN4" s="165">
        <v>270</v>
      </c>
      <c r="JO4" s="165">
        <v>271</v>
      </c>
      <c r="JP4" s="165">
        <v>272</v>
      </c>
      <c r="JQ4" s="165">
        <v>273</v>
      </c>
      <c r="JR4" s="165">
        <v>274</v>
      </c>
      <c r="JS4" s="165">
        <v>275</v>
      </c>
      <c r="JT4" s="165">
        <v>276</v>
      </c>
      <c r="JU4" s="165">
        <v>277</v>
      </c>
      <c r="JV4" s="165">
        <v>278</v>
      </c>
      <c r="JW4" s="165">
        <v>279</v>
      </c>
      <c r="JX4" s="165">
        <v>280</v>
      </c>
      <c r="JY4" s="165">
        <v>281</v>
      </c>
      <c r="JZ4" s="165">
        <v>282</v>
      </c>
      <c r="KA4" s="165">
        <v>283</v>
      </c>
      <c r="KB4" s="165">
        <v>284</v>
      </c>
      <c r="KC4" s="165">
        <v>285</v>
      </c>
      <c r="KD4" s="165">
        <v>286</v>
      </c>
      <c r="KE4" s="165">
        <v>287</v>
      </c>
      <c r="KF4" s="165">
        <v>288</v>
      </c>
      <c r="KG4" s="165">
        <v>289</v>
      </c>
      <c r="KH4" s="165">
        <v>290</v>
      </c>
      <c r="KI4" s="165">
        <v>291</v>
      </c>
      <c r="KJ4" s="165">
        <v>292</v>
      </c>
      <c r="KK4" s="165">
        <v>293</v>
      </c>
      <c r="KL4" s="165">
        <v>294</v>
      </c>
      <c r="KM4" s="165">
        <v>295</v>
      </c>
      <c r="KN4" s="165">
        <v>296</v>
      </c>
      <c r="KO4" s="165">
        <v>297</v>
      </c>
      <c r="KP4" s="165">
        <v>298</v>
      </c>
      <c r="KQ4" s="165">
        <v>299</v>
      </c>
      <c r="KR4" s="165">
        <v>300</v>
      </c>
      <c r="KS4" s="165">
        <v>301</v>
      </c>
      <c r="KT4" s="165">
        <v>302</v>
      </c>
      <c r="KU4" s="165">
        <v>303</v>
      </c>
      <c r="KV4" s="165">
        <v>304</v>
      </c>
      <c r="KW4" s="165">
        <v>305</v>
      </c>
      <c r="KX4" s="165">
        <v>306</v>
      </c>
      <c r="KY4" s="165">
        <v>307</v>
      </c>
      <c r="KZ4" s="165">
        <v>308</v>
      </c>
      <c r="LA4" s="165">
        <v>309</v>
      </c>
      <c r="LB4" s="165">
        <v>310</v>
      </c>
      <c r="LC4" s="165">
        <v>311</v>
      </c>
      <c r="LD4" s="165">
        <v>312</v>
      </c>
      <c r="LE4" s="165">
        <v>313</v>
      </c>
      <c r="LF4" s="165">
        <v>314</v>
      </c>
      <c r="LG4" s="165">
        <v>315</v>
      </c>
      <c r="LH4" s="165">
        <v>316</v>
      </c>
      <c r="LI4" s="165">
        <v>317</v>
      </c>
      <c r="LJ4" s="165">
        <v>318</v>
      </c>
      <c r="LK4" s="165">
        <v>319</v>
      </c>
      <c r="LL4" s="165">
        <v>320</v>
      </c>
      <c r="LM4" s="165">
        <v>321</v>
      </c>
      <c r="LN4" s="165">
        <v>322</v>
      </c>
      <c r="LO4" s="165">
        <v>323</v>
      </c>
      <c r="LP4" s="165">
        <v>324</v>
      </c>
      <c r="LQ4" s="165">
        <v>325</v>
      </c>
      <c r="LR4" s="165">
        <v>326</v>
      </c>
      <c r="LS4" s="165">
        <v>327</v>
      </c>
      <c r="LT4" s="165">
        <v>328</v>
      </c>
      <c r="LU4" s="165">
        <v>329</v>
      </c>
      <c r="LV4" s="165">
        <v>330</v>
      </c>
      <c r="LW4" s="165">
        <v>331</v>
      </c>
      <c r="LX4" s="165">
        <v>332</v>
      </c>
      <c r="LY4" s="165">
        <v>333</v>
      </c>
      <c r="LZ4" s="165">
        <v>334</v>
      </c>
      <c r="MA4" s="165">
        <v>335</v>
      </c>
      <c r="MB4" s="165">
        <v>336</v>
      </c>
      <c r="MC4" s="165">
        <v>337</v>
      </c>
      <c r="MD4" s="165">
        <v>338</v>
      </c>
      <c r="ME4" s="165">
        <v>339</v>
      </c>
      <c r="MF4" s="165">
        <v>340</v>
      </c>
      <c r="MG4" s="165">
        <v>341</v>
      </c>
      <c r="MH4" s="165">
        <v>342</v>
      </c>
      <c r="MI4" s="165">
        <v>343</v>
      </c>
      <c r="MJ4" s="165">
        <v>344</v>
      </c>
      <c r="MK4" s="165">
        <v>345</v>
      </c>
      <c r="ML4" s="165">
        <v>346</v>
      </c>
      <c r="MM4" s="165">
        <v>347</v>
      </c>
      <c r="MN4" s="165">
        <v>348</v>
      </c>
      <c r="MO4" s="165">
        <v>349</v>
      </c>
      <c r="MP4" s="165">
        <v>350</v>
      </c>
      <c r="MQ4" s="165">
        <v>351</v>
      </c>
      <c r="MR4" s="165">
        <v>352</v>
      </c>
      <c r="MS4" s="165">
        <v>353</v>
      </c>
      <c r="MT4" s="165">
        <v>354</v>
      </c>
      <c r="MU4" s="165">
        <v>355</v>
      </c>
      <c r="MV4" s="165">
        <v>356</v>
      </c>
      <c r="MW4" s="165">
        <v>357</v>
      </c>
      <c r="MX4" s="165">
        <v>358</v>
      </c>
      <c r="MY4" s="165">
        <v>359</v>
      </c>
      <c r="MZ4" s="165">
        <v>360</v>
      </c>
      <c r="NA4" s="165">
        <v>361</v>
      </c>
      <c r="NB4" s="165">
        <v>362</v>
      </c>
      <c r="NC4" s="165">
        <v>363</v>
      </c>
      <c r="ND4" s="165">
        <v>364</v>
      </c>
      <c r="NE4" s="165">
        <v>365</v>
      </c>
      <c r="NF4" s="165">
        <v>366</v>
      </c>
      <c r="NG4" s="165">
        <v>367</v>
      </c>
      <c r="NH4" s="165">
        <v>368</v>
      </c>
      <c r="NI4" s="165">
        <v>369</v>
      </c>
      <c r="NJ4" s="165">
        <v>370</v>
      </c>
      <c r="NK4" s="165">
        <v>371</v>
      </c>
      <c r="NL4" s="165">
        <v>372</v>
      </c>
      <c r="NM4" s="165">
        <v>373</v>
      </c>
    </row>
    <row r="5" spans="2:377" hidden="1">
      <c r="D5" s="2"/>
      <c r="E5" s="2"/>
      <c r="F5" s="92"/>
      <c r="G5" s="8">
        <f>DATE(C2,1,1)</f>
        <v>43466</v>
      </c>
      <c r="H5" s="8">
        <f>G5+1</f>
        <v>43467</v>
      </c>
      <c r="I5" s="8">
        <f t="shared" ref="I5:AV5" si="0">H5+1</f>
        <v>43468</v>
      </c>
      <c r="J5" s="8">
        <f t="shared" si="0"/>
        <v>43469</v>
      </c>
      <c r="K5" s="8">
        <f t="shared" si="0"/>
        <v>43470</v>
      </c>
      <c r="L5" s="8">
        <f t="shared" si="0"/>
        <v>43471</v>
      </c>
      <c r="M5" s="8">
        <f t="shared" si="0"/>
        <v>43472</v>
      </c>
      <c r="N5" s="8">
        <f t="shared" si="0"/>
        <v>43473</v>
      </c>
      <c r="O5" s="8">
        <f t="shared" si="0"/>
        <v>43474</v>
      </c>
      <c r="P5" s="8">
        <f t="shared" si="0"/>
        <v>43475</v>
      </c>
      <c r="Q5" s="8">
        <f t="shared" si="0"/>
        <v>43476</v>
      </c>
      <c r="R5" s="8">
        <f t="shared" si="0"/>
        <v>43477</v>
      </c>
      <c r="S5" s="8">
        <f t="shared" si="0"/>
        <v>43478</v>
      </c>
      <c r="T5" s="8">
        <f t="shared" si="0"/>
        <v>43479</v>
      </c>
      <c r="U5" s="8">
        <f t="shared" si="0"/>
        <v>43480</v>
      </c>
      <c r="V5" s="8">
        <f t="shared" si="0"/>
        <v>43481</v>
      </c>
      <c r="W5" s="8">
        <f t="shared" si="0"/>
        <v>43482</v>
      </c>
      <c r="X5" s="8">
        <f t="shared" si="0"/>
        <v>43483</v>
      </c>
      <c r="Y5" s="8">
        <f t="shared" si="0"/>
        <v>43484</v>
      </c>
      <c r="Z5" s="8">
        <f t="shared" si="0"/>
        <v>43485</v>
      </c>
      <c r="AA5" s="8">
        <f t="shared" si="0"/>
        <v>43486</v>
      </c>
      <c r="AB5" s="8">
        <f t="shared" si="0"/>
        <v>43487</v>
      </c>
      <c r="AC5" s="8">
        <f t="shared" si="0"/>
        <v>43488</v>
      </c>
      <c r="AD5" s="8">
        <f t="shared" si="0"/>
        <v>43489</v>
      </c>
      <c r="AE5" s="8">
        <f t="shared" si="0"/>
        <v>43490</v>
      </c>
      <c r="AF5" s="8">
        <f t="shared" si="0"/>
        <v>43491</v>
      </c>
      <c r="AG5" s="8">
        <f t="shared" si="0"/>
        <v>43492</v>
      </c>
      <c r="AH5" s="8">
        <f t="shared" si="0"/>
        <v>43493</v>
      </c>
      <c r="AI5" s="8">
        <f t="shared" si="0"/>
        <v>43494</v>
      </c>
      <c r="AJ5" s="8">
        <f t="shared" si="0"/>
        <v>43495</v>
      </c>
      <c r="AK5" s="8">
        <f t="shared" si="0"/>
        <v>43496</v>
      </c>
      <c r="AL5" s="8">
        <f t="shared" si="0"/>
        <v>43497</v>
      </c>
      <c r="AM5" s="8">
        <f t="shared" si="0"/>
        <v>43498</v>
      </c>
      <c r="AN5" s="8">
        <f t="shared" si="0"/>
        <v>43499</v>
      </c>
      <c r="AO5" s="8">
        <f t="shared" si="0"/>
        <v>43500</v>
      </c>
      <c r="AP5" s="8">
        <f t="shared" si="0"/>
        <v>43501</v>
      </c>
      <c r="AQ5" s="8">
        <f t="shared" si="0"/>
        <v>43502</v>
      </c>
      <c r="AR5" s="8">
        <f t="shared" si="0"/>
        <v>43503</v>
      </c>
      <c r="AS5" s="8">
        <f t="shared" si="0"/>
        <v>43504</v>
      </c>
      <c r="AT5" s="8">
        <f t="shared" si="0"/>
        <v>43505</v>
      </c>
      <c r="AU5" s="8">
        <f t="shared" si="0"/>
        <v>43506</v>
      </c>
      <c r="AV5" s="8">
        <f t="shared" si="0"/>
        <v>43507</v>
      </c>
      <c r="AW5" s="8">
        <f t="shared" ref="AW5:DH5" si="1">AV5+1</f>
        <v>43508</v>
      </c>
      <c r="AX5" s="8">
        <f t="shared" si="1"/>
        <v>43509</v>
      </c>
      <c r="AY5" s="8">
        <f t="shared" si="1"/>
        <v>43510</v>
      </c>
      <c r="AZ5" s="8">
        <f t="shared" si="1"/>
        <v>43511</v>
      </c>
      <c r="BA5" s="8">
        <f t="shared" si="1"/>
        <v>43512</v>
      </c>
      <c r="BB5" s="8">
        <f t="shared" si="1"/>
        <v>43513</v>
      </c>
      <c r="BC5" s="8">
        <f t="shared" si="1"/>
        <v>43514</v>
      </c>
      <c r="BD5" s="8">
        <f t="shared" si="1"/>
        <v>43515</v>
      </c>
      <c r="BE5" s="8">
        <f t="shared" si="1"/>
        <v>43516</v>
      </c>
      <c r="BF5" s="8">
        <f t="shared" si="1"/>
        <v>43517</v>
      </c>
      <c r="BG5" s="8">
        <f t="shared" si="1"/>
        <v>43518</v>
      </c>
      <c r="BH5" s="8">
        <f t="shared" si="1"/>
        <v>43519</v>
      </c>
      <c r="BI5" s="8">
        <f t="shared" si="1"/>
        <v>43520</v>
      </c>
      <c r="BJ5" s="8">
        <f t="shared" si="1"/>
        <v>43521</v>
      </c>
      <c r="BK5" s="8">
        <f t="shared" si="1"/>
        <v>43522</v>
      </c>
      <c r="BL5" s="8">
        <f t="shared" si="1"/>
        <v>43523</v>
      </c>
      <c r="BM5" s="8">
        <f t="shared" si="1"/>
        <v>43524</v>
      </c>
      <c r="BN5" s="8">
        <f t="shared" ref="BN5" si="2">BM5+1</f>
        <v>43525</v>
      </c>
      <c r="BO5" s="8">
        <f t="shared" ref="BO5" si="3">BN5+1</f>
        <v>43526</v>
      </c>
      <c r="BP5" s="8">
        <f t="shared" ref="BP5" si="4">BO5+1</f>
        <v>43527</v>
      </c>
      <c r="BQ5" s="8">
        <f t="shared" ref="BQ5" si="5">BP5+1</f>
        <v>43528</v>
      </c>
      <c r="BR5" s="8">
        <f t="shared" ref="BR5" si="6">BQ5+1</f>
        <v>43529</v>
      </c>
      <c r="BS5" s="8">
        <f t="shared" ref="BS5" si="7">BR5+1</f>
        <v>43530</v>
      </c>
      <c r="BT5" s="8">
        <f t="shared" ref="BT5" si="8">BS5+1</f>
        <v>43531</v>
      </c>
      <c r="BU5" s="8">
        <f t="shared" ref="BU5" si="9">BT5+1</f>
        <v>43532</v>
      </c>
      <c r="BV5" s="8">
        <f t="shared" ref="BV5" si="10">BU5+1</f>
        <v>43533</v>
      </c>
      <c r="BW5" s="8">
        <f t="shared" ref="BW5" si="11">BV5+1</f>
        <v>43534</v>
      </c>
      <c r="BX5" s="8">
        <f t="shared" ref="BX5" si="12">BW5+1</f>
        <v>43535</v>
      </c>
      <c r="BY5" s="8">
        <f t="shared" ref="BY5" si="13">BX5+1</f>
        <v>43536</v>
      </c>
      <c r="BZ5" s="8">
        <f t="shared" si="1"/>
        <v>43537</v>
      </c>
      <c r="CA5" s="8">
        <f t="shared" si="1"/>
        <v>43538</v>
      </c>
      <c r="CB5" s="8">
        <f t="shared" si="1"/>
        <v>43539</v>
      </c>
      <c r="CC5" s="8">
        <f t="shared" si="1"/>
        <v>43540</v>
      </c>
      <c r="CD5" s="8">
        <f t="shared" si="1"/>
        <v>43541</v>
      </c>
      <c r="CE5" s="8">
        <f t="shared" si="1"/>
        <v>43542</v>
      </c>
      <c r="CF5" s="8">
        <f t="shared" si="1"/>
        <v>43543</v>
      </c>
      <c r="CG5" s="8">
        <f t="shared" si="1"/>
        <v>43544</v>
      </c>
      <c r="CH5" s="8">
        <f t="shared" si="1"/>
        <v>43545</v>
      </c>
      <c r="CI5" s="8">
        <f t="shared" si="1"/>
        <v>43546</v>
      </c>
      <c r="CJ5" s="8">
        <f t="shared" si="1"/>
        <v>43547</v>
      </c>
      <c r="CK5" s="8">
        <f t="shared" si="1"/>
        <v>43548</v>
      </c>
      <c r="CL5" s="8">
        <f t="shared" si="1"/>
        <v>43549</v>
      </c>
      <c r="CM5" s="8">
        <f t="shared" si="1"/>
        <v>43550</v>
      </c>
      <c r="CN5" s="8">
        <f t="shared" si="1"/>
        <v>43551</v>
      </c>
      <c r="CO5" s="8">
        <f t="shared" si="1"/>
        <v>43552</v>
      </c>
      <c r="CP5" s="8">
        <f t="shared" si="1"/>
        <v>43553</v>
      </c>
      <c r="CQ5" s="8">
        <f t="shared" si="1"/>
        <v>43554</v>
      </c>
      <c r="CR5" s="8">
        <f t="shared" si="1"/>
        <v>43555</v>
      </c>
      <c r="CS5" s="8">
        <f t="shared" si="1"/>
        <v>43556</v>
      </c>
      <c r="CT5" s="8">
        <f t="shared" si="1"/>
        <v>43557</v>
      </c>
      <c r="CU5" s="8">
        <f t="shared" si="1"/>
        <v>43558</v>
      </c>
      <c r="CV5" s="8">
        <f t="shared" si="1"/>
        <v>43559</v>
      </c>
      <c r="CW5" s="8">
        <f t="shared" si="1"/>
        <v>43560</v>
      </c>
      <c r="CX5" s="8">
        <f t="shared" si="1"/>
        <v>43561</v>
      </c>
      <c r="CY5" s="8">
        <f t="shared" si="1"/>
        <v>43562</v>
      </c>
      <c r="CZ5" s="8">
        <f t="shared" si="1"/>
        <v>43563</v>
      </c>
      <c r="DA5" s="8">
        <f t="shared" si="1"/>
        <v>43564</v>
      </c>
      <c r="DB5" s="8">
        <f t="shared" si="1"/>
        <v>43565</v>
      </c>
      <c r="DC5" s="8">
        <f t="shared" si="1"/>
        <v>43566</v>
      </c>
      <c r="DD5" s="8">
        <f t="shared" si="1"/>
        <v>43567</v>
      </c>
      <c r="DE5" s="8">
        <f t="shared" si="1"/>
        <v>43568</v>
      </c>
      <c r="DF5" s="8">
        <f t="shared" si="1"/>
        <v>43569</v>
      </c>
      <c r="DG5" s="8">
        <f t="shared" si="1"/>
        <v>43570</v>
      </c>
      <c r="DH5" s="8">
        <f t="shared" si="1"/>
        <v>43571</v>
      </c>
      <c r="DI5" s="8">
        <f t="shared" ref="DI5:EW5" si="14">DH5+1</f>
        <v>43572</v>
      </c>
      <c r="DJ5" s="8">
        <f t="shared" si="14"/>
        <v>43573</v>
      </c>
      <c r="DK5" s="8">
        <f t="shared" si="14"/>
        <v>43574</v>
      </c>
      <c r="DL5" s="8">
        <f t="shared" si="14"/>
        <v>43575</v>
      </c>
      <c r="DM5" s="8">
        <f t="shared" si="14"/>
        <v>43576</v>
      </c>
      <c r="DN5" s="8">
        <f t="shared" si="14"/>
        <v>43577</v>
      </c>
      <c r="DO5" s="8">
        <f t="shared" si="14"/>
        <v>43578</v>
      </c>
      <c r="DP5" s="8">
        <f t="shared" si="14"/>
        <v>43579</v>
      </c>
      <c r="DQ5" s="8">
        <f t="shared" si="14"/>
        <v>43580</v>
      </c>
      <c r="DR5" s="8">
        <f t="shared" si="14"/>
        <v>43581</v>
      </c>
      <c r="DS5" s="8">
        <f t="shared" si="14"/>
        <v>43582</v>
      </c>
      <c r="DT5" s="8">
        <f t="shared" si="14"/>
        <v>43583</v>
      </c>
      <c r="DU5" s="8">
        <f t="shared" si="14"/>
        <v>43584</v>
      </c>
      <c r="DV5" s="8">
        <f t="shared" si="14"/>
        <v>43585</v>
      </c>
      <c r="DW5" s="8">
        <f t="shared" si="14"/>
        <v>43586</v>
      </c>
      <c r="DX5" s="8">
        <f t="shared" si="14"/>
        <v>43587</v>
      </c>
      <c r="DY5" s="8">
        <f t="shared" si="14"/>
        <v>43588</v>
      </c>
      <c r="DZ5" s="8">
        <f t="shared" si="14"/>
        <v>43589</v>
      </c>
      <c r="EA5" s="8">
        <f t="shared" si="14"/>
        <v>43590</v>
      </c>
      <c r="EB5" s="8">
        <f t="shared" si="14"/>
        <v>43591</v>
      </c>
      <c r="EC5" s="8">
        <f t="shared" si="14"/>
        <v>43592</v>
      </c>
      <c r="ED5" s="8">
        <f t="shared" si="14"/>
        <v>43593</v>
      </c>
      <c r="EE5" s="8">
        <f t="shared" si="14"/>
        <v>43594</v>
      </c>
      <c r="EF5" s="8">
        <f t="shared" si="14"/>
        <v>43595</v>
      </c>
      <c r="EG5" s="8">
        <f t="shared" si="14"/>
        <v>43596</v>
      </c>
      <c r="EH5" s="8">
        <f t="shared" si="14"/>
        <v>43597</v>
      </c>
      <c r="EI5" s="8">
        <f t="shared" si="14"/>
        <v>43598</v>
      </c>
      <c r="EJ5" s="8">
        <f t="shared" si="14"/>
        <v>43599</v>
      </c>
      <c r="EK5" s="8">
        <f t="shared" si="14"/>
        <v>43600</v>
      </c>
      <c r="EL5" s="8">
        <f t="shared" si="14"/>
        <v>43601</v>
      </c>
      <c r="EM5" s="8">
        <f t="shared" si="14"/>
        <v>43602</v>
      </c>
      <c r="EN5" s="8">
        <f t="shared" si="14"/>
        <v>43603</v>
      </c>
      <c r="EO5" s="8">
        <f t="shared" si="14"/>
        <v>43604</v>
      </c>
      <c r="EP5" s="8">
        <f t="shared" si="14"/>
        <v>43605</v>
      </c>
      <c r="EQ5" s="8">
        <f t="shared" si="14"/>
        <v>43606</v>
      </c>
      <c r="ER5" s="8">
        <f t="shared" si="14"/>
        <v>43607</v>
      </c>
      <c r="ES5" s="8">
        <f t="shared" si="14"/>
        <v>43608</v>
      </c>
      <c r="ET5" s="8">
        <f t="shared" si="14"/>
        <v>43609</v>
      </c>
      <c r="EU5" s="8">
        <f t="shared" si="14"/>
        <v>43610</v>
      </c>
      <c r="EV5" s="8">
        <f t="shared" si="14"/>
        <v>43611</v>
      </c>
      <c r="EW5" s="8">
        <f t="shared" si="14"/>
        <v>43612</v>
      </c>
      <c r="EX5" s="8">
        <f t="shared" ref="EX5:FR5" si="15">EW5+1</f>
        <v>43613</v>
      </c>
      <c r="EY5" s="8">
        <f t="shared" si="15"/>
        <v>43614</v>
      </c>
      <c r="EZ5" s="8">
        <f t="shared" si="15"/>
        <v>43615</v>
      </c>
      <c r="FA5" s="8">
        <f t="shared" si="15"/>
        <v>43616</v>
      </c>
      <c r="FB5" s="8">
        <f t="shared" si="15"/>
        <v>43617</v>
      </c>
      <c r="FC5" s="8">
        <f t="shared" si="15"/>
        <v>43618</v>
      </c>
      <c r="FD5" s="8">
        <f t="shared" si="15"/>
        <v>43619</v>
      </c>
      <c r="FE5" s="8">
        <f t="shared" si="15"/>
        <v>43620</v>
      </c>
      <c r="FF5" s="8">
        <f t="shared" si="15"/>
        <v>43621</v>
      </c>
      <c r="FG5" s="8">
        <f t="shared" si="15"/>
        <v>43622</v>
      </c>
      <c r="FH5" s="8">
        <f t="shared" si="15"/>
        <v>43623</v>
      </c>
      <c r="FI5" s="8">
        <f t="shared" si="15"/>
        <v>43624</v>
      </c>
      <c r="FJ5" s="8">
        <f t="shared" si="15"/>
        <v>43625</v>
      </c>
      <c r="FK5" s="8">
        <f t="shared" si="15"/>
        <v>43626</v>
      </c>
      <c r="FL5" s="8">
        <f t="shared" si="15"/>
        <v>43627</v>
      </c>
      <c r="FM5" s="8">
        <f t="shared" si="15"/>
        <v>43628</v>
      </c>
      <c r="FN5" s="8">
        <f t="shared" si="15"/>
        <v>43629</v>
      </c>
      <c r="FO5" s="8">
        <f t="shared" si="15"/>
        <v>43630</v>
      </c>
      <c r="FP5" s="8">
        <f t="shared" si="15"/>
        <v>43631</v>
      </c>
      <c r="FQ5" s="8">
        <f t="shared" si="15"/>
        <v>43632</v>
      </c>
      <c r="FR5" s="8">
        <f t="shared" si="15"/>
        <v>43633</v>
      </c>
      <c r="FS5" s="8">
        <f t="shared" ref="FS5:ID5" si="16">FR5+1</f>
        <v>43634</v>
      </c>
      <c r="FT5" s="8">
        <f t="shared" si="16"/>
        <v>43635</v>
      </c>
      <c r="FU5" s="8">
        <f t="shared" si="16"/>
        <v>43636</v>
      </c>
      <c r="FV5" s="8">
        <f t="shared" si="16"/>
        <v>43637</v>
      </c>
      <c r="FW5" s="8">
        <f t="shared" si="16"/>
        <v>43638</v>
      </c>
      <c r="FX5" s="8">
        <f t="shared" si="16"/>
        <v>43639</v>
      </c>
      <c r="FY5" s="8">
        <f t="shared" si="16"/>
        <v>43640</v>
      </c>
      <c r="FZ5" s="8">
        <f t="shared" si="16"/>
        <v>43641</v>
      </c>
      <c r="GA5" s="8">
        <f t="shared" si="16"/>
        <v>43642</v>
      </c>
      <c r="GB5" s="8">
        <f t="shared" si="16"/>
        <v>43643</v>
      </c>
      <c r="GC5" s="8">
        <f t="shared" si="16"/>
        <v>43644</v>
      </c>
      <c r="GD5" s="8">
        <f t="shared" si="16"/>
        <v>43645</v>
      </c>
      <c r="GE5" s="8">
        <f t="shared" si="16"/>
        <v>43646</v>
      </c>
      <c r="GF5" s="8">
        <f t="shared" si="16"/>
        <v>43647</v>
      </c>
      <c r="GG5" s="8">
        <f t="shared" si="16"/>
        <v>43648</v>
      </c>
      <c r="GH5" s="8">
        <f t="shared" si="16"/>
        <v>43649</v>
      </c>
      <c r="GI5" s="8">
        <f t="shared" si="16"/>
        <v>43650</v>
      </c>
      <c r="GJ5" s="8">
        <f t="shared" si="16"/>
        <v>43651</v>
      </c>
      <c r="GK5" s="8">
        <f t="shared" si="16"/>
        <v>43652</v>
      </c>
      <c r="GL5" s="8">
        <f t="shared" si="16"/>
        <v>43653</v>
      </c>
      <c r="GM5" s="8">
        <f t="shared" si="16"/>
        <v>43654</v>
      </c>
      <c r="GN5" s="8">
        <f t="shared" si="16"/>
        <v>43655</v>
      </c>
      <c r="GO5" s="8">
        <f t="shared" si="16"/>
        <v>43656</v>
      </c>
      <c r="GP5" s="8">
        <f t="shared" si="16"/>
        <v>43657</v>
      </c>
      <c r="GQ5" s="8">
        <f t="shared" si="16"/>
        <v>43658</v>
      </c>
      <c r="GR5" s="8">
        <f t="shared" si="16"/>
        <v>43659</v>
      </c>
      <c r="GS5" s="8">
        <f t="shared" si="16"/>
        <v>43660</v>
      </c>
      <c r="GT5" s="8">
        <f t="shared" si="16"/>
        <v>43661</v>
      </c>
      <c r="GU5" s="8">
        <f t="shared" si="16"/>
        <v>43662</v>
      </c>
      <c r="GV5" s="8">
        <f t="shared" si="16"/>
        <v>43663</v>
      </c>
      <c r="GW5" s="8">
        <f t="shared" si="16"/>
        <v>43664</v>
      </c>
      <c r="GX5" s="8">
        <f t="shared" si="16"/>
        <v>43665</v>
      </c>
      <c r="GY5" s="8">
        <f t="shared" si="16"/>
        <v>43666</v>
      </c>
      <c r="GZ5" s="8">
        <f t="shared" si="16"/>
        <v>43667</v>
      </c>
      <c r="HA5" s="8">
        <f t="shared" si="16"/>
        <v>43668</v>
      </c>
      <c r="HB5" s="8">
        <f t="shared" si="16"/>
        <v>43669</v>
      </c>
      <c r="HC5" s="8">
        <f t="shared" si="16"/>
        <v>43670</v>
      </c>
      <c r="HD5" s="8">
        <f t="shared" si="16"/>
        <v>43671</v>
      </c>
      <c r="HE5" s="8">
        <f t="shared" si="16"/>
        <v>43672</v>
      </c>
      <c r="HF5" s="8">
        <f t="shared" si="16"/>
        <v>43673</v>
      </c>
      <c r="HG5" s="8">
        <f t="shared" si="16"/>
        <v>43674</v>
      </c>
      <c r="HH5" s="8">
        <f t="shared" si="16"/>
        <v>43675</v>
      </c>
      <c r="HI5" s="8">
        <f t="shared" si="16"/>
        <v>43676</v>
      </c>
      <c r="HJ5" s="8">
        <f t="shared" si="16"/>
        <v>43677</v>
      </c>
      <c r="HK5" s="8">
        <f t="shared" si="16"/>
        <v>43678</v>
      </c>
      <c r="HL5" s="8">
        <f t="shared" si="16"/>
        <v>43679</v>
      </c>
      <c r="HM5" s="8">
        <f t="shared" si="16"/>
        <v>43680</v>
      </c>
      <c r="HN5" s="8">
        <f t="shared" si="16"/>
        <v>43681</v>
      </c>
      <c r="HO5" s="8">
        <f t="shared" si="16"/>
        <v>43682</v>
      </c>
      <c r="HP5" s="8">
        <f t="shared" si="16"/>
        <v>43683</v>
      </c>
      <c r="HQ5" s="8">
        <f t="shared" si="16"/>
        <v>43684</v>
      </c>
      <c r="HR5" s="8">
        <f t="shared" si="16"/>
        <v>43685</v>
      </c>
      <c r="HS5" s="8">
        <f t="shared" si="16"/>
        <v>43686</v>
      </c>
      <c r="HT5" s="8">
        <f t="shared" si="16"/>
        <v>43687</v>
      </c>
      <c r="HU5" s="8">
        <f t="shared" si="16"/>
        <v>43688</v>
      </c>
      <c r="HV5" s="8">
        <f t="shared" si="16"/>
        <v>43689</v>
      </c>
      <c r="HW5" s="8">
        <f t="shared" si="16"/>
        <v>43690</v>
      </c>
      <c r="HX5" s="8">
        <f t="shared" si="16"/>
        <v>43691</v>
      </c>
      <c r="HY5" s="8">
        <f t="shared" si="16"/>
        <v>43692</v>
      </c>
      <c r="HZ5" s="8">
        <f t="shared" si="16"/>
        <v>43693</v>
      </c>
      <c r="IA5" s="8">
        <f t="shared" si="16"/>
        <v>43694</v>
      </c>
      <c r="IB5" s="8">
        <f t="shared" si="16"/>
        <v>43695</v>
      </c>
      <c r="IC5" s="8">
        <f t="shared" si="16"/>
        <v>43696</v>
      </c>
      <c r="ID5" s="8">
        <f t="shared" si="16"/>
        <v>43697</v>
      </c>
      <c r="IE5" s="8">
        <f t="shared" ref="IE5:KP5" si="17">ID5+1</f>
        <v>43698</v>
      </c>
      <c r="IF5" s="8">
        <f t="shared" si="17"/>
        <v>43699</v>
      </c>
      <c r="IG5" s="8">
        <f t="shared" si="17"/>
        <v>43700</v>
      </c>
      <c r="IH5" s="8">
        <f t="shared" si="17"/>
        <v>43701</v>
      </c>
      <c r="II5" s="8">
        <f t="shared" si="17"/>
        <v>43702</v>
      </c>
      <c r="IJ5" s="8">
        <f t="shared" si="17"/>
        <v>43703</v>
      </c>
      <c r="IK5" s="8">
        <f t="shared" si="17"/>
        <v>43704</v>
      </c>
      <c r="IL5" s="8">
        <f t="shared" si="17"/>
        <v>43705</v>
      </c>
      <c r="IM5" s="8">
        <f t="shared" si="17"/>
        <v>43706</v>
      </c>
      <c r="IN5" s="8">
        <f t="shared" si="17"/>
        <v>43707</v>
      </c>
      <c r="IO5" s="8">
        <f t="shared" si="17"/>
        <v>43708</v>
      </c>
      <c r="IP5" s="8">
        <f t="shared" si="17"/>
        <v>43709</v>
      </c>
      <c r="IQ5" s="8">
        <f t="shared" si="17"/>
        <v>43710</v>
      </c>
      <c r="IR5" s="8">
        <f t="shared" si="17"/>
        <v>43711</v>
      </c>
      <c r="IS5" s="8">
        <f t="shared" si="17"/>
        <v>43712</v>
      </c>
      <c r="IT5" s="8">
        <f t="shared" si="17"/>
        <v>43713</v>
      </c>
      <c r="IU5" s="8">
        <f t="shared" si="17"/>
        <v>43714</v>
      </c>
      <c r="IV5" s="8">
        <f t="shared" si="17"/>
        <v>43715</v>
      </c>
      <c r="IW5" s="8">
        <f t="shared" si="17"/>
        <v>43716</v>
      </c>
      <c r="IX5" s="8">
        <f t="shared" si="17"/>
        <v>43717</v>
      </c>
      <c r="IY5" s="8">
        <f t="shared" si="17"/>
        <v>43718</v>
      </c>
      <c r="IZ5" s="8">
        <f t="shared" si="17"/>
        <v>43719</v>
      </c>
      <c r="JA5" s="8">
        <f t="shared" si="17"/>
        <v>43720</v>
      </c>
      <c r="JB5" s="8">
        <f t="shared" si="17"/>
        <v>43721</v>
      </c>
      <c r="JC5" s="8">
        <f t="shared" si="17"/>
        <v>43722</v>
      </c>
      <c r="JD5" s="8">
        <f t="shared" si="17"/>
        <v>43723</v>
      </c>
      <c r="JE5" s="8">
        <f t="shared" si="17"/>
        <v>43724</v>
      </c>
      <c r="JF5" s="8">
        <f t="shared" si="17"/>
        <v>43725</v>
      </c>
      <c r="JG5" s="8">
        <f t="shared" si="17"/>
        <v>43726</v>
      </c>
      <c r="JH5" s="8">
        <f t="shared" si="17"/>
        <v>43727</v>
      </c>
      <c r="JI5" s="8">
        <f t="shared" si="17"/>
        <v>43728</v>
      </c>
      <c r="JJ5" s="8">
        <f t="shared" si="17"/>
        <v>43729</v>
      </c>
      <c r="JK5" s="8">
        <f t="shared" si="17"/>
        <v>43730</v>
      </c>
      <c r="JL5" s="8">
        <f t="shared" si="17"/>
        <v>43731</v>
      </c>
      <c r="JM5" s="8">
        <f t="shared" si="17"/>
        <v>43732</v>
      </c>
      <c r="JN5" s="8">
        <f t="shared" si="17"/>
        <v>43733</v>
      </c>
      <c r="JO5" s="8">
        <f t="shared" si="17"/>
        <v>43734</v>
      </c>
      <c r="JP5" s="8">
        <f t="shared" si="17"/>
        <v>43735</v>
      </c>
      <c r="JQ5" s="8">
        <f t="shared" si="17"/>
        <v>43736</v>
      </c>
      <c r="JR5" s="8">
        <f t="shared" si="17"/>
        <v>43737</v>
      </c>
      <c r="JS5" s="8">
        <f t="shared" si="17"/>
        <v>43738</v>
      </c>
      <c r="JT5" s="8">
        <f t="shared" si="17"/>
        <v>43739</v>
      </c>
      <c r="JU5" s="8">
        <f t="shared" si="17"/>
        <v>43740</v>
      </c>
      <c r="JV5" s="8">
        <f t="shared" si="17"/>
        <v>43741</v>
      </c>
      <c r="JW5" s="8">
        <f t="shared" si="17"/>
        <v>43742</v>
      </c>
      <c r="JX5" s="8">
        <f t="shared" si="17"/>
        <v>43743</v>
      </c>
      <c r="JY5" s="8">
        <f t="shared" si="17"/>
        <v>43744</v>
      </c>
      <c r="JZ5" s="8">
        <f t="shared" si="17"/>
        <v>43745</v>
      </c>
      <c r="KA5" s="8">
        <f t="shared" si="17"/>
        <v>43746</v>
      </c>
      <c r="KB5" s="8">
        <f t="shared" si="17"/>
        <v>43747</v>
      </c>
      <c r="KC5" s="8">
        <f t="shared" si="17"/>
        <v>43748</v>
      </c>
      <c r="KD5" s="8">
        <f t="shared" si="17"/>
        <v>43749</v>
      </c>
      <c r="KE5" s="8">
        <f t="shared" si="17"/>
        <v>43750</v>
      </c>
      <c r="KF5" s="8">
        <f t="shared" si="17"/>
        <v>43751</v>
      </c>
      <c r="KG5" s="8">
        <f t="shared" si="17"/>
        <v>43752</v>
      </c>
      <c r="KH5" s="8">
        <f t="shared" si="17"/>
        <v>43753</v>
      </c>
      <c r="KI5" s="8">
        <f t="shared" si="17"/>
        <v>43754</v>
      </c>
      <c r="KJ5" s="8">
        <f t="shared" si="17"/>
        <v>43755</v>
      </c>
      <c r="KK5" s="8">
        <f t="shared" si="17"/>
        <v>43756</v>
      </c>
      <c r="KL5" s="8">
        <f t="shared" si="17"/>
        <v>43757</v>
      </c>
      <c r="KM5" s="8">
        <f t="shared" si="17"/>
        <v>43758</v>
      </c>
      <c r="KN5" s="8">
        <f t="shared" si="17"/>
        <v>43759</v>
      </c>
      <c r="KO5" s="8">
        <f t="shared" si="17"/>
        <v>43760</v>
      </c>
      <c r="KP5" s="8">
        <f t="shared" si="17"/>
        <v>43761</v>
      </c>
      <c r="KQ5" s="8">
        <f t="shared" ref="KQ5:MD5" si="18">KP5+1</f>
        <v>43762</v>
      </c>
      <c r="KR5" s="8">
        <f t="shared" si="18"/>
        <v>43763</v>
      </c>
      <c r="KS5" s="8">
        <f t="shared" si="18"/>
        <v>43764</v>
      </c>
      <c r="KT5" s="8">
        <f t="shared" si="18"/>
        <v>43765</v>
      </c>
      <c r="KU5" s="8">
        <f t="shared" si="18"/>
        <v>43766</v>
      </c>
      <c r="KV5" s="8">
        <f t="shared" si="18"/>
        <v>43767</v>
      </c>
      <c r="KW5" s="8">
        <f t="shared" si="18"/>
        <v>43768</v>
      </c>
      <c r="KX5" s="8">
        <f t="shared" si="18"/>
        <v>43769</v>
      </c>
      <c r="KY5" s="8">
        <f t="shared" si="18"/>
        <v>43770</v>
      </c>
      <c r="KZ5" s="8">
        <f t="shared" si="18"/>
        <v>43771</v>
      </c>
      <c r="LA5" s="8">
        <f t="shared" si="18"/>
        <v>43772</v>
      </c>
      <c r="LB5" s="8">
        <f t="shared" si="18"/>
        <v>43773</v>
      </c>
      <c r="LC5" s="8">
        <f t="shared" si="18"/>
        <v>43774</v>
      </c>
      <c r="LD5" s="8">
        <f t="shared" si="18"/>
        <v>43775</v>
      </c>
      <c r="LE5" s="8">
        <f t="shared" si="18"/>
        <v>43776</v>
      </c>
      <c r="LF5" s="8">
        <f t="shared" si="18"/>
        <v>43777</v>
      </c>
      <c r="LG5" s="8">
        <f t="shared" si="18"/>
        <v>43778</v>
      </c>
      <c r="LH5" s="8">
        <f t="shared" si="18"/>
        <v>43779</v>
      </c>
      <c r="LI5" s="8">
        <f t="shared" si="18"/>
        <v>43780</v>
      </c>
      <c r="LJ5" s="8">
        <f t="shared" si="18"/>
        <v>43781</v>
      </c>
      <c r="LK5" s="8">
        <f t="shared" si="18"/>
        <v>43782</v>
      </c>
      <c r="LL5" s="8">
        <f t="shared" si="18"/>
        <v>43783</v>
      </c>
      <c r="LM5" s="8">
        <f t="shared" si="18"/>
        <v>43784</v>
      </c>
      <c r="LN5" s="8">
        <f t="shared" si="18"/>
        <v>43785</v>
      </c>
      <c r="LO5" s="8">
        <f t="shared" si="18"/>
        <v>43786</v>
      </c>
      <c r="LP5" s="8">
        <f t="shared" si="18"/>
        <v>43787</v>
      </c>
      <c r="LQ5" s="8">
        <f t="shared" si="18"/>
        <v>43788</v>
      </c>
      <c r="LR5" s="8">
        <f t="shared" si="18"/>
        <v>43789</v>
      </c>
      <c r="LS5" s="8">
        <f t="shared" si="18"/>
        <v>43790</v>
      </c>
      <c r="LT5" s="8">
        <f t="shared" si="18"/>
        <v>43791</v>
      </c>
      <c r="LU5" s="8">
        <f t="shared" si="18"/>
        <v>43792</v>
      </c>
      <c r="LV5" s="8">
        <f t="shared" si="18"/>
        <v>43793</v>
      </c>
      <c r="LW5" s="8">
        <f t="shared" si="18"/>
        <v>43794</v>
      </c>
      <c r="LX5" s="8">
        <f t="shared" si="18"/>
        <v>43795</v>
      </c>
      <c r="LY5" s="8">
        <f t="shared" si="18"/>
        <v>43796</v>
      </c>
      <c r="LZ5" s="8">
        <f t="shared" si="18"/>
        <v>43797</v>
      </c>
      <c r="MA5" s="8">
        <f t="shared" si="18"/>
        <v>43798</v>
      </c>
      <c r="MB5" s="8">
        <f t="shared" si="18"/>
        <v>43799</v>
      </c>
      <c r="MC5" s="8">
        <f t="shared" si="18"/>
        <v>43800</v>
      </c>
      <c r="MD5" s="8">
        <f t="shared" si="18"/>
        <v>43801</v>
      </c>
      <c r="ME5" s="8">
        <f t="shared" ref="ME5:MR5" si="19">MD5+1</f>
        <v>43802</v>
      </c>
      <c r="MF5" s="8">
        <f t="shared" si="19"/>
        <v>43803</v>
      </c>
      <c r="MG5" s="8">
        <f t="shared" si="19"/>
        <v>43804</v>
      </c>
      <c r="MH5" s="8">
        <f t="shared" si="19"/>
        <v>43805</v>
      </c>
      <c r="MI5" s="8">
        <f t="shared" si="19"/>
        <v>43806</v>
      </c>
      <c r="MJ5" s="8">
        <f t="shared" si="19"/>
        <v>43807</v>
      </c>
      <c r="MK5" s="8">
        <f t="shared" si="19"/>
        <v>43808</v>
      </c>
      <c r="ML5" s="8">
        <f t="shared" si="19"/>
        <v>43809</v>
      </c>
      <c r="MM5" s="8">
        <f t="shared" si="19"/>
        <v>43810</v>
      </c>
      <c r="MN5" s="8">
        <f t="shared" si="19"/>
        <v>43811</v>
      </c>
      <c r="MO5" s="8">
        <f t="shared" si="19"/>
        <v>43812</v>
      </c>
      <c r="MP5" s="8">
        <f t="shared" si="19"/>
        <v>43813</v>
      </c>
      <c r="MQ5" s="8">
        <f t="shared" si="19"/>
        <v>43814</v>
      </c>
      <c r="MR5" s="8">
        <f t="shared" si="19"/>
        <v>43815</v>
      </c>
      <c r="MS5" s="8">
        <f t="shared" ref="MS5:MY5" si="20">MR5+1</f>
        <v>43816</v>
      </c>
      <c r="MT5" s="8">
        <f t="shared" si="20"/>
        <v>43817</v>
      </c>
      <c r="MU5" s="8">
        <f t="shared" si="20"/>
        <v>43818</v>
      </c>
      <c r="MV5" s="8">
        <f t="shared" si="20"/>
        <v>43819</v>
      </c>
      <c r="MW5" s="8">
        <f t="shared" si="20"/>
        <v>43820</v>
      </c>
      <c r="MX5" s="8">
        <f t="shared" si="20"/>
        <v>43821</v>
      </c>
      <c r="MY5" s="8">
        <f t="shared" si="20"/>
        <v>43822</v>
      </c>
      <c r="MZ5" s="8">
        <f t="shared" ref="MZ5:NM5" si="21">MY5+1</f>
        <v>43823</v>
      </c>
      <c r="NA5" s="8">
        <f t="shared" si="21"/>
        <v>43824</v>
      </c>
      <c r="NB5" s="8">
        <f t="shared" si="21"/>
        <v>43825</v>
      </c>
      <c r="NC5" s="8">
        <f t="shared" si="21"/>
        <v>43826</v>
      </c>
      <c r="ND5" s="8">
        <f t="shared" si="21"/>
        <v>43827</v>
      </c>
      <c r="NE5" s="8">
        <f t="shared" si="21"/>
        <v>43828</v>
      </c>
      <c r="NF5" s="8">
        <f t="shared" si="21"/>
        <v>43829</v>
      </c>
      <c r="NG5" s="8">
        <f t="shared" si="21"/>
        <v>43830</v>
      </c>
      <c r="NH5" s="8">
        <f t="shared" si="21"/>
        <v>43831</v>
      </c>
      <c r="NI5" s="8">
        <f t="shared" si="21"/>
        <v>43832</v>
      </c>
      <c r="NJ5" s="8">
        <f t="shared" si="21"/>
        <v>43833</v>
      </c>
      <c r="NK5" s="8">
        <f t="shared" si="21"/>
        <v>43834</v>
      </c>
      <c r="NL5" s="8">
        <f t="shared" si="21"/>
        <v>43835</v>
      </c>
      <c r="NM5" s="8">
        <f t="shared" si="21"/>
        <v>43836</v>
      </c>
    </row>
    <row r="6" spans="2:377" ht="15.75" hidden="1" thickBot="1">
      <c r="C6" s="1"/>
      <c r="D6" s="1"/>
      <c r="E6" s="1"/>
      <c r="F6" s="23"/>
      <c r="G6" s="5">
        <f>WEEKDAY(G5)</f>
        <v>3</v>
      </c>
      <c r="H6" s="5">
        <f t="shared" ref="H6:AL6" si="22">WEEKDAY(H5)</f>
        <v>4</v>
      </c>
      <c r="I6" s="5">
        <f t="shared" si="22"/>
        <v>5</v>
      </c>
      <c r="J6" s="5">
        <f t="shared" si="22"/>
        <v>6</v>
      </c>
      <c r="K6" s="5">
        <f t="shared" si="22"/>
        <v>7</v>
      </c>
      <c r="L6" s="5">
        <f t="shared" si="22"/>
        <v>1</v>
      </c>
      <c r="M6" s="5">
        <f t="shared" si="22"/>
        <v>2</v>
      </c>
      <c r="N6" s="5">
        <f t="shared" si="22"/>
        <v>3</v>
      </c>
      <c r="O6" s="5">
        <f t="shared" si="22"/>
        <v>4</v>
      </c>
      <c r="P6" s="5">
        <f t="shared" si="22"/>
        <v>5</v>
      </c>
      <c r="Q6" s="5">
        <f t="shared" si="22"/>
        <v>6</v>
      </c>
      <c r="R6" s="5">
        <f t="shared" si="22"/>
        <v>7</v>
      </c>
      <c r="S6" s="5">
        <f t="shared" si="22"/>
        <v>1</v>
      </c>
      <c r="T6" s="5">
        <f t="shared" si="22"/>
        <v>2</v>
      </c>
      <c r="U6" s="5">
        <f t="shared" si="22"/>
        <v>3</v>
      </c>
      <c r="V6" s="5">
        <f t="shared" si="22"/>
        <v>4</v>
      </c>
      <c r="W6" s="5">
        <f t="shared" si="22"/>
        <v>5</v>
      </c>
      <c r="X6" s="5">
        <f t="shared" si="22"/>
        <v>6</v>
      </c>
      <c r="Y6" s="5">
        <f t="shared" si="22"/>
        <v>7</v>
      </c>
      <c r="Z6" s="5">
        <f t="shared" si="22"/>
        <v>1</v>
      </c>
      <c r="AA6" s="5">
        <f t="shared" si="22"/>
        <v>2</v>
      </c>
      <c r="AB6" s="5">
        <f t="shared" si="22"/>
        <v>3</v>
      </c>
      <c r="AC6" s="5">
        <f t="shared" si="22"/>
        <v>4</v>
      </c>
      <c r="AD6" s="5">
        <f t="shared" si="22"/>
        <v>5</v>
      </c>
      <c r="AE6" s="5">
        <f t="shared" si="22"/>
        <v>6</v>
      </c>
      <c r="AF6" s="5">
        <f t="shared" si="22"/>
        <v>7</v>
      </c>
      <c r="AG6" s="5">
        <f t="shared" si="22"/>
        <v>1</v>
      </c>
      <c r="AH6" s="5">
        <f t="shared" si="22"/>
        <v>2</v>
      </c>
      <c r="AI6" s="5">
        <f t="shared" si="22"/>
        <v>3</v>
      </c>
      <c r="AJ6" s="5">
        <f t="shared" si="22"/>
        <v>4</v>
      </c>
      <c r="AK6" s="5">
        <f t="shared" si="22"/>
        <v>5</v>
      </c>
      <c r="AL6" s="5">
        <f t="shared" si="22"/>
        <v>6</v>
      </c>
      <c r="AM6" s="5">
        <f t="shared" ref="AM6:BM6" si="23">WEEKDAY(AM5)</f>
        <v>7</v>
      </c>
      <c r="AN6" s="5">
        <f t="shared" si="23"/>
        <v>1</v>
      </c>
      <c r="AO6" s="5">
        <f t="shared" si="23"/>
        <v>2</v>
      </c>
      <c r="AP6" s="5">
        <f t="shared" si="23"/>
        <v>3</v>
      </c>
      <c r="AQ6" s="5">
        <f t="shared" si="23"/>
        <v>4</v>
      </c>
      <c r="AR6" s="5">
        <f t="shared" si="23"/>
        <v>5</v>
      </c>
      <c r="AS6" s="5">
        <f t="shared" si="23"/>
        <v>6</v>
      </c>
      <c r="AT6" s="5">
        <f t="shared" si="23"/>
        <v>7</v>
      </c>
      <c r="AU6" s="5">
        <f t="shared" si="23"/>
        <v>1</v>
      </c>
      <c r="AV6" s="5">
        <f t="shared" si="23"/>
        <v>2</v>
      </c>
      <c r="AW6" s="5">
        <f t="shared" si="23"/>
        <v>3</v>
      </c>
      <c r="AX6" s="5">
        <f t="shared" si="23"/>
        <v>4</v>
      </c>
      <c r="AY6" s="5">
        <f t="shared" si="23"/>
        <v>5</v>
      </c>
      <c r="AZ6" s="5">
        <f t="shared" si="23"/>
        <v>6</v>
      </c>
      <c r="BA6" s="5">
        <f t="shared" si="23"/>
        <v>7</v>
      </c>
      <c r="BB6" s="5">
        <f t="shared" si="23"/>
        <v>1</v>
      </c>
      <c r="BC6" s="5">
        <f t="shared" si="23"/>
        <v>2</v>
      </c>
      <c r="BD6" s="5">
        <f t="shared" si="23"/>
        <v>3</v>
      </c>
      <c r="BE6" s="5">
        <f t="shared" si="23"/>
        <v>4</v>
      </c>
      <c r="BF6" s="5">
        <f t="shared" si="23"/>
        <v>5</v>
      </c>
      <c r="BG6" s="5">
        <f t="shared" si="23"/>
        <v>6</v>
      </c>
      <c r="BH6" s="5">
        <f t="shared" si="23"/>
        <v>7</v>
      </c>
      <c r="BI6" s="5">
        <f t="shared" si="23"/>
        <v>1</v>
      </c>
      <c r="BJ6" s="5">
        <f t="shared" si="23"/>
        <v>2</v>
      </c>
      <c r="BK6" s="5">
        <f t="shared" si="23"/>
        <v>3</v>
      </c>
      <c r="BL6" s="5">
        <f t="shared" si="23"/>
        <v>4</v>
      </c>
      <c r="BM6" s="5">
        <f t="shared" si="23"/>
        <v>5</v>
      </c>
      <c r="BN6" s="5">
        <f t="shared" ref="BN6:DY6" si="24">WEEKDAY(BN5)</f>
        <v>6</v>
      </c>
      <c r="BO6" s="5">
        <f t="shared" si="24"/>
        <v>7</v>
      </c>
      <c r="BP6" s="5">
        <f t="shared" si="24"/>
        <v>1</v>
      </c>
      <c r="BQ6" s="5">
        <f t="shared" si="24"/>
        <v>2</v>
      </c>
      <c r="BR6" s="5">
        <f t="shared" si="24"/>
        <v>3</v>
      </c>
      <c r="BS6" s="5">
        <f t="shared" si="24"/>
        <v>4</v>
      </c>
      <c r="BT6" s="5">
        <f t="shared" si="24"/>
        <v>5</v>
      </c>
      <c r="BU6" s="5">
        <f t="shared" si="24"/>
        <v>6</v>
      </c>
      <c r="BV6" s="5">
        <f t="shared" si="24"/>
        <v>7</v>
      </c>
      <c r="BW6" s="5">
        <f t="shared" si="24"/>
        <v>1</v>
      </c>
      <c r="BX6" s="5">
        <f t="shared" si="24"/>
        <v>2</v>
      </c>
      <c r="BY6" s="5">
        <f t="shared" si="24"/>
        <v>3</v>
      </c>
      <c r="BZ6" s="5">
        <f t="shared" si="24"/>
        <v>4</v>
      </c>
      <c r="CA6" s="5">
        <f t="shared" si="24"/>
        <v>5</v>
      </c>
      <c r="CB6" s="5">
        <f t="shared" si="24"/>
        <v>6</v>
      </c>
      <c r="CC6" s="5">
        <f t="shared" si="24"/>
        <v>7</v>
      </c>
      <c r="CD6" s="5">
        <f t="shared" si="24"/>
        <v>1</v>
      </c>
      <c r="CE6" s="5">
        <f t="shared" si="24"/>
        <v>2</v>
      </c>
      <c r="CF6" s="5">
        <f t="shared" si="24"/>
        <v>3</v>
      </c>
      <c r="CG6" s="5">
        <f t="shared" si="24"/>
        <v>4</v>
      </c>
      <c r="CH6" s="5">
        <f t="shared" si="24"/>
        <v>5</v>
      </c>
      <c r="CI6" s="5">
        <f t="shared" si="24"/>
        <v>6</v>
      </c>
      <c r="CJ6" s="5">
        <f t="shared" si="24"/>
        <v>7</v>
      </c>
      <c r="CK6" s="5">
        <f t="shared" si="24"/>
        <v>1</v>
      </c>
      <c r="CL6" s="5">
        <f t="shared" si="24"/>
        <v>2</v>
      </c>
      <c r="CM6" s="5">
        <f t="shared" si="24"/>
        <v>3</v>
      </c>
      <c r="CN6" s="5">
        <f t="shared" si="24"/>
        <v>4</v>
      </c>
      <c r="CO6" s="5">
        <f t="shared" si="24"/>
        <v>5</v>
      </c>
      <c r="CP6" s="5">
        <f t="shared" si="24"/>
        <v>6</v>
      </c>
      <c r="CQ6" s="5">
        <f t="shared" si="24"/>
        <v>7</v>
      </c>
      <c r="CR6" s="5">
        <f t="shared" si="24"/>
        <v>1</v>
      </c>
      <c r="CS6" s="5">
        <f t="shared" si="24"/>
        <v>2</v>
      </c>
      <c r="CT6" s="5">
        <f t="shared" si="24"/>
        <v>3</v>
      </c>
      <c r="CU6" s="5">
        <f t="shared" si="24"/>
        <v>4</v>
      </c>
      <c r="CV6" s="5">
        <f t="shared" si="24"/>
        <v>5</v>
      </c>
      <c r="CW6" s="5">
        <f t="shared" si="24"/>
        <v>6</v>
      </c>
      <c r="CX6" s="5">
        <f t="shared" si="24"/>
        <v>7</v>
      </c>
      <c r="CY6" s="5">
        <f t="shared" si="24"/>
        <v>1</v>
      </c>
      <c r="CZ6" s="5">
        <f t="shared" si="24"/>
        <v>2</v>
      </c>
      <c r="DA6" s="5">
        <f t="shared" si="24"/>
        <v>3</v>
      </c>
      <c r="DB6" s="5">
        <f t="shared" si="24"/>
        <v>4</v>
      </c>
      <c r="DC6" s="5">
        <f t="shared" si="24"/>
        <v>5</v>
      </c>
      <c r="DD6" s="5">
        <f t="shared" si="24"/>
        <v>6</v>
      </c>
      <c r="DE6" s="5">
        <f t="shared" si="24"/>
        <v>7</v>
      </c>
      <c r="DF6" s="5">
        <f t="shared" si="24"/>
        <v>1</v>
      </c>
      <c r="DG6" s="5">
        <f t="shared" si="24"/>
        <v>2</v>
      </c>
      <c r="DH6" s="5">
        <f t="shared" si="24"/>
        <v>3</v>
      </c>
      <c r="DI6" s="5">
        <f t="shared" si="24"/>
        <v>4</v>
      </c>
      <c r="DJ6" s="5">
        <f t="shared" si="24"/>
        <v>5</v>
      </c>
      <c r="DK6" s="5">
        <f t="shared" si="24"/>
        <v>6</v>
      </c>
      <c r="DL6" s="5">
        <f t="shared" si="24"/>
        <v>7</v>
      </c>
      <c r="DM6" s="5">
        <f t="shared" si="24"/>
        <v>1</v>
      </c>
      <c r="DN6" s="5">
        <f t="shared" si="24"/>
        <v>2</v>
      </c>
      <c r="DO6" s="5">
        <f t="shared" si="24"/>
        <v>3</v>
      </c>
      <c r="DP6" s="5">
        <f t="shared" si="24"/>
        <v>4</v>
      </c>
      <c r="DQ6" s="5">
        <f t="shared" si="24"/>
        <v>5</v>
      </c>
      <c r="DR6" s="5">
        <f t="shared" si="24"/>
        <v>6</v>
      </c>
      <c r="DS6" s="5">
        <f t="shared" si="24"/>
        <v>7</v>
      </c>
      <c r="DT6" s="5">
        <f t="shared" si="24"/>
        <v>1</v>
      </c>
      <c r="DU6" s="5">
        <f t="shared" si="24"/>
        <v>2</v>
      </c>
      <c r="DV6" s="5">
        <f t="shared" si="24"/>
        <v>3</v>
      </c>
      <c r="DW6" s="5">
        <f t="shared" si="24"/>
        <v>4</v>
      </c>
      <c r="DX6" s="5">
        <f t="shared" si="24"/>
        <v>5</v>
      </c>
      <c r="DY6" s="5">
        <f t="shared" si="24"/>
        <v>6</v>
      </c>
      <c r="DZ6" s="5">
        <f t="shared" ref="DZ6:GK6" si="25">WEEKDAY(DZ5)</f>
        <v>7</v>
      </c>
      <c r="EA6" s="5">
        <f t="shared" si="25"/>
        <v>1</v>
      </c>
      <c r="EB6" s="5">
        <f t="shared" si="25"/>
        <v>2</v>
      </c>
      <c r="EC6" s="5">
        <f t="shared" si="25"/>
        <v>3</v>
      </c>
      <c r="ED6" s="5">
        <f t="shared" si="25"/>
        <v>4</v>
      </c>
      <c r="EE6" s="5">
        <f t="shared" si="25"/>
        <v>5</v>
      </c>
      <c r="EF6" s="5">
        <f t="shared" si="25"/>
        <v>6</v>
      </c>
      <c r="EG6" s="5">
        <f t="shared" si="25"/>
        <v>7</v>
      </c>
      <c r="EH6" s="5">
        <f t="shared" si="25"/>
        <v>1</v>
      </c>
      <c r="EI6" s="5">
        <f t="shared" si="25"/>
        <v>2</v>
      </c>
      <c r="EJ6" s="5">
        <f t="shared" si="25"/>
        <v>3</v>
      </c>
      <c r="EK6" s="5">
        <f t="shared" si="25"/>
        <v>4</v>
      </c>
      <c r="EL6" s="5">
        <f t="shared" si="25"/>
        <v>5</v>
      </c>
      <c r="EM6" s="5">
        <f t="shared" si="25"/>
        <v>6</v>
      </c>
      <c r="EN6" s="5">
        <f t="shared" si="25"/>
        <v>7</v>
      </c>
      <c r="EO6" s="5">
        <f t="shared" si="25"/>
        <v>1</v>
      </c>
      <c r="EP6" s="5">
        <f t="shared" si="25"/>
        <v>2</v>
      </c>
      <c r="EQ6" s="5">
        <f t="shared" si="25"/>
        <v>3</v>
      </c>
      <c r="ER6" s="5">
        <f t="shared" si="25"/>
        <v>4</v>
      </c>
      <c r="ES6" s="5">
        <f t="shared" si="25"/>
        <v>5</v>
      </c>
      <c r="ET6" s="5">
        <f t="shared" si="25"/>
        <v>6</v>
      </c>
      <c r="EU6" s="5">
        <f t="shared" si="25"/>
        <v>7</v>
      </c>
      <c r="EV6" s="5">
        <f t="shared" si="25"/>
        <v>1</v>
      </c>
      <c r="EW6" s="5">
        <f t="shared" si="25"/>
        <v>2</v>
      </c>
      <c r="EX6" s="5">
        <f t="shared" si="25"/>
        <v>3</v>
      </c>
      <c r="EY6" s="5">
        <f t="shared" si="25"/>
        <v>4</v>
      </c>
      <c r="EZ6" s="5">
        <f t="shared" si="25"/>
        <v>5</v>
      </c>
      <c r="FA6" s="5">
        <f t="shared" si="25"/>
        <v>6</v>
      </c>
      <c r="FB6" s="5">
        <f t="shared" si="25"/>
        <v>7</v>
      </c>
      <c r="FC6" s="5">
        <f t="shared" si="25"/>
        <v>1</v>
      </c>
      <c r="FD6" s="5">
        <f t="shared" si="25"/>
        <v>2</v>
      </c>
      <c r="FE6" s="5">
        <f t="shared" si="25"/>
        <v>3</v>
      </c>
      <c r="FF6" s="5">
        <f t="shared" si="25"/>
        <v>4</v>
      </c>
      <c r="FG6" s="5">
        <f t="shared" si="25"/>
        <v>5</v>
      </c>
      <c r="FH6" s="5">
        <f t="shared" si="25"/>
        <v>6</v>
      </c>
      <c r="FI6" s="5">
        <f t="shared" si="25"/>
        <v>7</v>
      </c>
      <c r="FJ6" s="5">
        <f t="shared" si="25"/>
        <v>1</v>
      </c>
      <c r="FK6" s="5">
        <f t="shared" si="25"/>
        <v>2</v>
      </c>
      <c r="FL6" s="5">
        <f t="shared" si="25"/>
        <v>3</v>
      </c>
      <c r="FM6" s="5">
        <f t="shared" si="25"/>
        <v>4</v>
      </c>
      <c r="FN6" s="5">
        <f t="shared" si="25"/>
        <v>5</v>
      </c>
      <c r="FO6" s="5">
        <f t="shared" si="25"/>
        <v>6</v>
      </c>
      <c r="FP6" s="5">
        <f t="shared" si="25"/>
        <v>7</v>
      </c>
      <c r="FQ6" s="5">
        <f t="shared" si="25"/>
        <v>1</v>
      </c>
      <c r="FR6" s="5">
        <f t="shared" si="25"/>
        <v>2</v>
      </c>
      <c r="FS6" s="5">
        <f t="shared" si="25"/>
        <v>3</v>
      </c>
      <c r="FT6" s="5">
        <f t="shared" si="25"/>
        <v>4</v>
      </c>
      <c r="FU6" s="5">
        <f t="shared" si="25"/>
        <v>5</v>
      </c>
      <c r="FV6" s="5">
        <f t="shared" si="25"/>
        <v>6</v>
      </c>
      <c r="FW6" s="5">
        <f t="shared" si="25"/>
        <v>7</v>
      </c>
      <c r="FX6" s="5">
        <f t="shared" si="25"/>
        <v>1</v>
      </c>
      <c r="FY6" s="5">
        <f t="shared" si="25"/>
        <v>2</v>
      </c>
      <c r="FZ6" s="5">
        <f t="shared" si="25"/>
        <v>3</v>
      </c>
      <c r="GA6" s="5">
        <f t="shared" si="25"/>
        <v>4</v>
      </c>
      <c r="GB6" s="5">
        <f t="shared" si="25"/>
        <v>5</v>
      </c>
      <c r="GC6" s="5">
        <f t="shared" si="25"/>
        <v>6</v>
      </c>
      <c r="GD6" s="5">
        <f t="shared" si="25"/>
        <v>7</v>
      </c>
      <c r="GE6" s="5">
        <f t="shared" si="25"/>
        <v>1</v>
      </c>
      <c r="GF6" s="5">
        <f t="shared" si="25"/>
        <v>2</v>
      </c>
      <c r="GG6" s="5">
        <f t="shared" si="25"/>
        <v>3</v>
      </c>
      <c r="GH6" s="5">
        <f t="shared" si="25"/>
        <v>4</v>
      </c>
      <c r="GI6" s="5">
        <f t="shared" si="25"/>
        <v>5</v>
      </c>
      <c r="GJ6" s="5">
        <f t="shared" si="25"/>
        <v>6</v>
      </c>
      <c r="GK6" s="5">
        <f t="shared" si="25"/>
        <v>7</v>
      </c>
      <c r="GL6" s="5">
        <f t="shared" ref="GL6:IW6" si="26">WEEKDAY(GL5)</f>
        <v>1</v>
      </c>
      <c r="GM6" s="5">
        <f t="shared" si="26"/>
        <v>2</v>
      </c>
      <c r="GN6" s="5">
        <f t="shared" si="26"/>
        <v>3</v>
      </c>
      <c r="GO6" s="5">
        <f t="shared" si="26"/>
        <v>4</v>
      </c>
      <c r="GP6" s="5">
        <f t="shared" si="26"/>
        <v>5</v>
      </c>
      <c r="GQ6" s="5">
        <f t="shared" si="26"/>
        <v>6</v>
      </c>
      <c r="GR6" s="5">
        <f t="shared" si="26"/>
        <v>7</v>
      </c>
      <c r="GS6" s="5">
        <f t="shared" si="26"/>
        <v>1</v>
      </c>
      <c r="GT6" s="5">
        <f t="shared" si="26"/>
        <v>2</v>
      </c>
      <c r="GU6" s="5">
        <f t="shared" si="26"/>
        <v>3</v>
      </c>
      <c r="GV6" s="5">
        <f t="shared" si="26"/>
        <v>4</v>
      </c>
      <c r="GW6" s="5">
        <f t="shared" si="26"/>
        <v>5</v>
      </c>
      <c r="GX6" s="5">
        <f t="shared" si="26"/>
        <v>6</v>
      </c>
      <c r="GY6" s="5">
        <f t="shared" si="26"/>
        <v>7</v>
      </c>
      <c r="GZ6" s="5">
        <f t="shared" si="26"/>
        <v>1</v>
      </c>
      <c r="HA6" s="5">
        <f t="shared" si="26"/>
        <v>2</v>
      </c>
      <c r="HB6" s="5">
        <f t="shared" si="26"/>
        <v>3</v>
      </c>
      <c r="HC6" s="5">
        <f t="shared" si="26"/>
        <v>4</v>
      </c>
      <c r="HD6" s="5">
        <f t="shared" si="26"/>
        <v>5</v>
      </c>
      <c r="HE6" s="5">
        <f t="shared" si="26"/>
        <v>6</v>
      </c>
      <c r="HF6" s="5">
        <f t="shared" si="26"/>
        <v>7</v>
      </c>
      <c r="HG6" s="5">
        <f t="shared" si="26"/>
        <v>1</v>
      </c>
      <c r="HH6" s="5">
        <f t="shared" si="26"/>
        <v>2</v>
      </c>
      <c r="HI6" s="5">
        <f t="shared" si="26"/>
        <v>3</v>
      </c>
      <c r="HJ6" s="5">
        <f t="shared" si="26"/>
        <v>4</v>
      </c>
      <c r="HK6" s="5">
        <f t="shared" si="26"/>
        <v>5</v>
      </c>
      <c r="HL6" s="5">
        <f t="shared" si="26"/>
        <v>6</v>
      </c>
      <c r="HM6" s="5">
        <f t="shared" si="26"/>
        <v>7</v>
      </c>
      <c r="HN6" s="5">
        <f t="shared" si="26"/>
        <v>1</v>
      </c>
      <c r="HO6" s="5">
        <f t="shared" si="26"/>
        <v>2</v>
      </c>
      <c r="HP6" s="5">
        <f t="shared" si="26"/>
        <v>3</v>
      </c>
      <c r="HQ6" s="5">
        <f t="shared" si="26"/>
        <v>4</v>
      </c>
      <c r="HR6" s="5">
        <f t="shared" si="26"/>
        <v>5</v>
      </c>
      <c r="HS6" s="5">
        <f t="shared" si="26"/>
        <v>6</v>
      </c>
      <c r="HT6" s="5">
        <f t="shared" si="26"/>
        <v>7</v>
      </c>
      <c r="HU6" s="5">
        <f t="shared" si="26"/>
        <v>1</v>
      </c>
      <c r="HV6" s="5">
        <f t="shared" si="26"/>
        <v>2</v>
      </c>
      <c r="HW6" s="5">
        <f t="shared" si="26"/>
        <v>3</v>
      </c>
      <c r="HX6" s="5">
        <f t="shared" si="26"/>
        <v>4</v>
      </c>
      <c r="HY6" s="5">
        <f t="shared" si="26"/>
        <v>5</v>
      </c>
      <c r="HZ6" s="5">
        <f t="shared" si="26"/>
        <v>6</v>
      </c>
      <c r="IA6" s="5">
        <f t="shared" si="26"/>
        <v>7</v>
      </c>
      <c r="IB6" s="5">
        <f t="shared" si="26"/>
        <v>1</v>
      </c>
      <c r="IC6" s="5">
        <f t="shared" si="26"/>
        <v>2</v>
      </c>
      <c r="ID6" s="5">
        <f t="shared" si="26"/>
        <v>3</v>
      </c>
      <c r="IE6" s="5">
        <f t="shared" si="26"/>
        <v>4</v>
      </c>
      <c r="IF6" s="5">
        <f t="shared" si="26"/>
        <v>5</v>
      </c>
      <c r="IG6" s="5">
        <f t="shared" si="26"/>
        <v>6</v>
      </c>
      <c r="IH6" s="5">
        <f t="shared" si="26"/>
        <v>7</v>
      </c>
      <c r="II6" s="5">
        <f t="shared" si="26"/>
        <v>1</v>
      </c>
      <c r="IJ6" s="5">
        <f t="shared" si="26"/>
        <v>2</v>
      </c>
      <c r="IK6" s="5">
        <f t="shared" si="26"/>
        <v>3</v>
      </c>
      <c r="IL6" s="5">
        <f t="shared" si="26"/>
        <v>4</v>
      </c>
      <c r="IM6" s="5">
        <f t="shared" si="26"/>
        <v>5</v>
      </c>
      <c r="IN6" s="5">
        <f t="shared" si="26"/>
        <v>6</v>
      </c>
      <c r="IO6" s="5">
        <f t="shared" si="26"/>
        <v>7</v>
      </c>
      <c r="IP6" s="5">
        <f t="shared" si="26"/>
        <v>1</v>
      </c>
      <c r="IQ6" s="5">
        <f t="shared" si="26"/>
        <v>2</v>
      </c>
      <c r="IR6" s="5">
        <f t="shared" si="26"/>
        <v>3</v>
      </c>
      <c r="IS6" s="5">
        <f t="shared" si="26"/>
        <v>4</v>
      </c>
      <c r="IT6" s="5">
        <f t="shared" si="26"/>
        <v>5</v>
      </c>
      <c r="IU6" s="5">
        <f t="shared" si="26"/>
        <v>6</v>
      </c>
      <c r="IV6" s="5">
        <f t="shared" si="26"/>
        <v>7</v>
      </c>
      <c r="IW6" s="5">
        <f t="shared" si="26"/>
        <v>1</v>
      </c>
      <c r="IX6" s="5">
        <f t="shared" ref="IX6:LI6" si="27">WEEKDAY(IX5)</f>
        <v>2</v>
      </c>
      <c r="IY6" s="5">
        <f t="shared" si="27"/>
        <v>3</v>
      </c>
      <c r="IZ6" s="5">
        <f t="shared" si="27"/>
        <v>4</v>
      </c>
      <c r="JA6" s="5">
        <f t="shared" si="27"/>
        <v>5</v>
      </c>
      <c r="JB6" s="5">
        <f t="shared" si="27"/>
        <v>6</v>
      </c>
      <c r="JC6" s="5">
        <f t="shared" si="27"/>
        <v>7</v>
      </c>
      <c r="JD6" s="5">
        <f t="shared" si="27"/>
        <v>1</v>
      </c>
      <c r="JE6" s="5">
        <f t="shared" si="27"/>
        <v>2</v>
      </c>
      <c r="JF6" s="5">
        <f t="shared" si="27"/>
        <v>3</v>
      </c>
      <c r="JG6" s="5">
        <f t="shared" si="27"/>
        <v>4</v>
      </c>
      <c r="JH6" s="5">
        <f t="shared" si="27"/>
        <v>5</v>
      </c>
      <c r="JI6" s="5">
        <f t="shared" si="27"/>
        <v>6</v>
      </c>
      <c r="JJ6" s="5">
        <f t="shared" si="27"/>
        <v>7</v>
      </c>
      <c r="JK6" s="5">
        <f t="shared" si="27"/>
        <v>1</v>
      </c>
      <c r="JL6" s="5">
        <f t="shared" si="27"/>
        <v>2</v>
      </c>
      <c r="JM6" s="5">
        <f t="shared" si="27"/>
        <v>3</v>
      </c>
      <c r="JN6" s="5">
        <f t="shared" si="27"/>
        <v>4</v>
      </c>
      <c r="JO6" s="5">
        <f t="shared" si="27"/>
        <v>5</v>
      </c>
      <c r="JP6" s="5">
        <f t="shared" si="27"/>
        <v>6</v>
      </c>
      <c r="JQ6" s="5">
        <f t="shared" si="27"/>
        <v>7</v>
      </c>
      <c r="JR6" s="5">
        <f t="shared" si="27"/>
        <v>1</v>
      </c>
      <c r="JS6" s="5">
        <f t="shared" si="27"/>
        <v>2</v>
      </c>
      <c r="JT6" s="5">
        <f t="shared" si="27"/>
        <v>3</v>
      </c>
      <c r="JU6" s="5">
        <f t="shared" si="27"/>
        <v>4</v>
      </c>
      <c r="JV6" s="5">
        <f t="shared" si="27"/>
        <v>5</v>
      </c>
      <c r="JW6" s="5">
        <f t="shared" si="27"/>
        <v>6</v>
      </c>
      <c r="JX6" s="5">
        <f t="shared" si="27"/>
        <v>7</v>
      </c>
      <c r="JY6" s="5">
        <f t="shared" si="27"/>
        <v>1</v>
      </c>
      <c r="JZ6" s="5">
        <f t="shared" si="27"/>
        <v>2</v>
      </c>
      <c r="KA6" s="5">
        <f t="shared" si="27"/>
        <v>3</v>
      </c>
      <c r="KB6" s="5">
        <f t="shared" si="27"/>
        <v>4</v>
      </c>
      <c r="KC6" s="5">
        <f t="shared" si="27"/>
        <v>5</v>
      </c>
      <c r="KD6" s="5">
        <f t="shared" si="27"/>
        <v>6</v>
      </c>
      <c r="KE6" s="5">
        <f t="shared" si="27"/>
        <v>7</v>
      </c>
      <c r="KF6" s="5">
        <f t="shared" si="27"/>
        <v>1</v>
      </c>
      <c r="KG6" s="5">
        <f t="shared" si="27"/>
        <v>2</v>
      </c>
      <c r="KH6" s="5">
        <f t="shared" si="27"/>
        <v>3</v>
      </c>
      <c r="KI6" s="5">
        <f t="shared" si="27"/>
        <v>4</v>
      </c>
      <c r="KJ6" s="5">
        <f t="shared" si="27"/>
        <v>5</v>
      </c>
      <c r="KK6" s="5">
        <f t="shared" si="27"/>
        <v>6</v>
      </c>
      <c r="KL6" s="5">
        <f t="shared" si="27"/>
        <v>7</v>
      </c>
      <c r="KM6" s="5">
        <f t="shared" si="27"/>
        <v>1</v>
      </c>
      <c r="KN6" s="5">
        <f t="shared" si="27"/>
        <v>2</v>
      </c>
      <c r="KO6" s="5">
        <f t="shared" si="27"/>
        <v>3</v>
      </c>
      <c r="KP6" s="5">
        <f t="shared" si="27"/>
        <v>4</v>
      </c>
      <c r="KQ6" s="5">
        <f t="shared" si="27"/>
        <v>5</v>
      </c>
      <c r="KR6" s="5">
        <f t="shared" si="27"/>
        <v>6</v>
      </c>
      <c r="KS6" s="5">
        <f t="shared" si="27"/>
        <v>7</v>
      </c>
      <c r="KT6" s="5">
        <f t="shared" si="27"/>
        <v>1</v>
      </c>
      <c r="KU6" s="5">
        <f t="shared" si="27"/>
        <v>2</v>
      </c>
      <c r="KV6" s="5">
        <f t="shared" si="27"/>
        <v>3</v>
      </c>
      <c r="KW6" s="5">
        <f t="shared" si="27"/>
        <v>4</v>
      </c>
      <c r="KX6" s="5">
        <f t="shared" si="27"/>
        <v>5</v>
      </c>
      <c r="KY6" s="5">
        <f t="shared" si="27"/>
        <v>6</v>
      </c>
      <c r="KZ6" s="5">
        <f t="shared" si="27"/>
        <v>7</v>
      </c>
      <c r="LA6" s="5">
        <f t="shared" si="27"/>
        <v>1</v>
      </c>
      <c r="LB6" s="5">
        <f t="shared" si="27"/>
        <v>2</v>
      </c>
      <c r="LC6" s="5">
        <f t="shared" si="27"/>
        <v>3</v>
      </c>
      <c r="LD6" s="5">
        <f t="shared" si="27"/>
        <v>4</v>
      </c>
      <c r="LE6" s="5">
        <f t="shared" si="27"/>
        <v>5</v>
      </c>
      <c r="LF6" s="5">
        <f t="shared" si="27"/>
        <v>6</v>
      </c>
      <c r="LG6" s="5">
        <f t="shared" si="27"/>
        <v>7</v>
      </c>
      <c r="LH6" s="5">
        <f t="shared" si="27"/>
        <v>1</v>
      </c>
      <c r="LI6" s="5">
        <f t="shared" si="27"/>
        <v>2</v>
      </c>
      <c r="LJ6" s="5">
        <f t="shared" ref="LJ6:NM6" si="28">WEEKDAY(LJ5)</f>
        <v>3</v>
      </c>
      <c r="LK6" s="5">
        <f t="shared" si="28"/>
        <v>4</v>
      </c>
      <c r="LL6" s="5">
        <f t="shared" si="28"/>
        <v>5</v>
      </c>
      <c r="LM6" s="5">
        <f t="shared" si="28"/>
        <v>6</v>
      </c>
      <c r="LN6" s="5">
        <f t="shared" si="28"/>
        <v>7</v>
      </c>
      <c r="LO6" s="5">
        <f t="shared" si="28"/>
        <v>1</v>
      </c>
      <c r="LP6" s="5">
        <f t="shared" si="28"/>
        <v>2</v>
      </c>
      <c r="LQ6" s="5">
        <f t="shared" si="28"/>
        <v>3</v>
      </c>
      <c r="LR6" s="5">
        <f t="shared" si="28"/>
        <v>4</v>
      </c>
      <c r="LS6" s="5">
        <f t="shared" si="28"/>
        <v>5</v>
      </c>
      <c r="LT6" s="5">
        <f t="shared" si="28"/>
        <v>6</v>
      </c>
      <c r="LU6" s="5">
        <f t="shared" si="28"/>
        <v>7</v>
      </c>
      <c r="LV6" s="5">
        <f t="shared" si="28"/>
        <v>1</v>
      </c>
      <c r="LW6" s="5">
        <f t="shared" si="28"/>
        <v>2</v>
      </c>
      <c r="LX6" s="5">
        <f t="shared" si="28"/>
        <v>3</v>
      </c>
      <c r="LY6" s="5">
        <f t="shared" si="28"/>
        <v>4</v>
      </c>
      <c r="LZ6" s="5">
        <f t="shared" si="28"/>
        <v>5</v>
      </c>
      <c r="MA6" s="5">
        <f t="shared" si="28"/>
        <v>6</v>
      </c>
      <c r="MB6" s="5">
        <f t="shared" si="28"/>
        <v>7</v>
      </c>
      <c r="MC6" s="5">
        <f t="shared" si="28"/>
        <v>1</v>
      </c>
      <c r="MD6" s="5">
        <f t="shared" si="28"/>
        <v>2</v>
      </c>
      <c r="ME6" s="5">
        <f t="shared" si="28"/>
        <v>3</v>
      </c>
      <c r="MF6" s="5">
        <f t="shared" si="28"/>
        <v>4</v>
      </c>
      <c r="MG6" s="5">
        <f t="shared" si="28"/>
        <v>5</v>
      </c>
      <c r="MH6" s="5">
        <f t="shared" si="28"/>
        <v>6</v>
      </c>
      <c r="MI6" s="5">
        <f t="shared" si="28"/>
        <v>7</v>
      </c>
      <c r="MJ6" s="5">
        <f t="shared" si="28"/>
        <v>1</v>
      </c>
      <c r="MK6" s="5">
        <f t="shared" si="28"/>
        <v>2</v>
      </c>
      <c r="ML6" s="5">
        <f t="shared" si="28"/>
        <v>3</v>
      </c>
      <c r="MM6" s="5">
        <f t="shared" si="28"/>
        <v>4</v>
      </c>
      <c r="MN6" s="5">
        <f t="shared" si="28"/>
        <v>5</v>
      </c>
      <c r="MO6" s="5">
        <f t="shared" si="28"/>
        <v>6</v>
      </c>
      <c r="MP6" s="5">
        <f t="shared" si="28"/>
        <v>7</v>
      </c>
      <c r="MQ6" s="5">
        <f t="shared" si="28"/>
        <v>1</v>
      </c>
      <c r="MR6" s="5">
        <f t="shared" si="28"/>
        <v>2</v>
      </c>
      <c r="MS6" s="5">
        <f t="shared" si="28"/>
        <v>3</v>
      </c>
      <c r="MT6" s="5">
        <f t="shared" si="28"/>
        <v>4</v>
      </c>
      <c r="MU6" s="5">
        <f t="shared" si="28"/>
        <v>5</v>
      </c>
      <c r="MV6" s="5">
        <f t="shared" si="28"/>
        <v>6</v>
      </c>
      <c r="MW6" s="5">
        <f t="shared" si="28"/>
        <v>7</v>
      </c>
      <c r="MX6" s="5">
        <f t="shared" si="28"/>
        <v>1</v>
      </c>
      <c r="MY6" s="5">
        <f t="shared" si="28"/>
        <v>2</v>
      </c>
      <c r="MZ6" s="5">
        <f t="shared" si="28"/>
        <v>3</v>
      </c>
      <c r="NA6" s="5">
        <f t="shared" si="28"/>
        <v>4</v>
      </c>
      <c r="NB6" s="5">
        <f t="shared" si="28"/>
        <v>5</v>
      </c>
      <c r="NC6" s="5">
        <f t="shared" si="28"/>
        <v>6</v>
      </c>
      <c r="ND6" s="5">
        <f t="shared" si="28"/>
        <v>7</v>
      </c>
      <c r="NE6" s="5">
        <f t="shared" si="28"/>
        <v>1</v>
      </c>
      <c r="NF6" s="5">
        <f t="shared" si="28"/>
        <v>2</v>
      </c>
      <c r="NG6" s="5">
        <f t="shared" si="28"/>
        <v>3</v>
      </c>
      <c r="NH6" s="5">
        <f t="shared" si="28"/>
        <v>4</v>
      </c>
      <c r="NI6" s="5">
        <f t="shared" si="28"/>
        <v>5</v>
      </c>
      <c r="NJ6" s="5">
        <f t="shared" si="28"/>
        <v>6</v>
      </c>
      <c r="NK6" s="5">
        <f t="shared" si="28"/>
        <v>7</v>
      </c>
      <c r="NL6" s="5">
        <f t="shared" si="28"/>
        <v>1</v>
      </c>
      <c r="NM6" s="5">
        <f t="shared" si="28"/>
        <v>2</v>
      </c>
    </row>
    <row r="7" spans="2:377" ht="26.25" customHeight="1" thickBot="1">
      <c r="C7" s="1"/>
      <c r="D7" s="1"/>
      <c r="E7" s="1"/>
      <c r="F7" s="23"/>
      <c r="G7" s="281" t="s">
        <v>14</v>
      </c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 t="s">
        <v>15</v>
      </c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 t="s">
        <v>16</v>
      </c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 t="s">
        <v>17</v>
      </c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F7" s="281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0" t="s">
        <v>18</v>
      </c>
      <c r="DY7" s="280"/>
      <c r="DZ7" s="280"/>
      <c r="EA7" s="280"/>
      <c r="EB7" s="280"/>
      <c r="EC7" s="280"/>
      <c r="ED7" s="280"/>
      <c r="EE7" s="280"/>
      <c r="EF7" s="280"/>
      <c r="EG7" s="280"/>
      <c r="EH7" s="280"/>
      <c r="EI7" s="280"/>
      <c r="EJ7" s="280"/>
      <c r="EK7" s="280"/>
      <c r="EL7" s="280"/>
      <c r="EM7" s="280"/>
      <c r="EN7" s="280"/>
      <c r="EO7" s="280"/>
      <c r="EP7" s="280"/>
      <c r="EQ7" s="280"/>
      <c r="ER7" s="280"/>
      <c r="ES7" s="280"/>
      <c r="ET7" s="280"/>
      <c r="EU7" s="280"/>
      <c r="EV7" s="280"/>
      <c r="EW7" s="280"/>
      <c r="EX7" s="280"/>
      <c r="EY7" s="280"/>
      <c r="EZ7" s="280"/>
      <c r="FA7" s="280"/>
      <c r="FB7" s="280"/>
      <c r="FC7" s="280" t="s">
        <v>19</v>
      </c>
      <c r="FD7" s="280"/>
      <c r="FE7" s="280"/>
      <c r="FF7" s="280"/>
      <c r="FG7" s="280"/>
      <c r="FH7" s="280"/>
      <c r="FI7" s="280"/>
      <c r="FJ7" s="280"/>
      <c r="FK7" s="280"/>
      <c r="FL7" s="280"/>
      <c r="FM7" s="280"/>
      <c r="FN7" s="280"/>
      <c r="FO7" s="280"/>
      <c r="FP7" s="280"/>
      <c r="FQ7" s="280"/>
      <c r="FR7" s="280"/>
      <c r="FS7" s="280"/>
      <c r="FT7" s="280"/>
      <c r="FU7" s="280"/>
      <c r="FV7" s="280"/>
      <c r="FW7" s="280"/>
      <c r="FX7" s="280"/>
      <c r="FY7" s="280"/>
      <c r="FZ7" s="280"/>
      <c r="GA7" s="280"/>
      <c r="GB7" s="280"/>
      <c r="GC7" s="280"/>
      <c r="GD7" s="280"/>
      <c r="GE7" s="280"/>
      <c r="GF7" s="280"/>
      <c r="GG7" s="280" t="s">
        <v>20</v>
      </c>
      <c r="GH7" s="280"/>
      <c r="GI7" s="280"/>
      <c r="GJ7" s="280"/>
      <c r="GK7" s="280"/>
      <c r="GL7" s="280"/>
      <c r="GM7" s="280"/>
      <c r="GN7" s="280"/>
      <c r="GO7" s="280"/>
      <c r="GP7" s="280"/>
      <c r="GQ7" s="280"/>
      <c r="GR7" s="280"/>
      <c r="GS7" s="280"/>
      <c r="GT7" s="280"/>
      <c r="GU7" s="280"/>
      <c r="GV7" s="280"/>
      <c r="GW7" s="280"/>
      <c r="GX7" s="280"/>
      <c r="GY7" s="280"/>
      <c r="GZ7" s="280"/>
      <c r="HA7" s="280"/>
      <c r="HB7" s="280"/>
      <c r="HC7" s="280"/>
      <c r="HD7" s="280"/>
      <c r="HE7" s="280"/>
      <c r="HF7" s="280"/>
      <c r="HG7" s="280"/>
      <c r="HH7" s="280"/>
      <c r="HI7" s="280"/>
      <c r="HJ7" s="280"/>
      <c r="HK7" s="280"/>
      <c r="HL7" s="280" t="s">
        <v>21</v>
      </c>
      <c r="HM7" s="280"/>
      <c r="HN7" s="280"/>
      <c r="HO7" s="280"/>
      <c r="HP7" s="280"/>
      <c r="HQ7" s="280"/>
      <c r="HR7" s="280"/>
      <c r="HS7" s="280"/>
      <c r="HT7" s="280"/>
      <c r="HU7" s="280"/>
      <c r="HV7" s="280"/>
      <c r="HW7" s="280"/>
      <c r="HX7" s="280"/>
      <c r="HY7" s="280"/>
      <c r="HZ7" s="280"/>
      <c r="IA7" s="280"/>
      <c r="IB7" s="280"/>
      <c r="IC7" s="280"/>
      <c r="ID7" s="280"/>
      <c r="IE7" s="280"/>
      <c r="IF7" s="280"/>
      <c r="IG7" s="280"/>
      <c r="IH7" s="280"/>
      <c r="II7" s="280"/>
      <c r="IJ7" s="280"/>
      <c r="IK7" s="280"/>
      <c r="IL7" s="280"/>
      <c r="IM7" s="280"/>
      <c r="IN7" s="280"/>
      <c r="IO7" s="280"/>
      <c r="IP7" s="280"/>
      <c r="IQ7" s="280" t="s">
        <v>22</v>
      </c>
      <c r="IR7" s="280"/>
      <c r="IS7" s="280"/>
      <c r="IT7" s="280"/>
      <c r="IU7" s="280"/>
      <c r="IV7" s="280"/>
      <c r="IW7" s="280"/>
      <c r="IX7" s="280"/>
      <c r="IY7" s="280"/>
      <c r="IZ7" s="280"/>
      <c r="JA7" s="280"/>
      <c r="JB7" s="280"/>
      <c r="JC7" s="280"/>
      <c r="JD7" s="280"/>
      <c r="JE7" s="280"/>
      <c r="JF7" s="280"/>
      <c r="JG7" s="280"/>
      <c r="JH7" s="280"/>
      <c r="JI7" s="280"/>
      <c r="JJ7" s="280"/>
      <c r="JK7" s="280"/>
      <c r="JL7" s="280"/>
      <c r="JM7" s="280"/>
      <c r="JN7" s="280"/>
      <c r="JO7" s="280"/>
      <c r="JP7" s="280"/>
      <c r="JQ7" s="280"/>
      <c r="JR7" s="280"/>
      <c r="JS7" s="280"/>
      <c r="JT7" s="280"/>
      <c r="JU7" s="280" t="s">
        <v>23</v>
      </c>
      <c r="JV7" s="280"/>
      <c r="JW7" s="280"/>
      <c r="JX7" s="280"/>
      <c r="JY7" s="280"/>
      <c r="JZ7" s="280"/>
      <c r="KA7" s="280"/>
      <c r="KB7" s="280"/>
      <c r="KC7" s="280"/>
      <c r="KD7" s="280"/>
      <c r="KE7" s="280"/>
      <c r="KF7" s="280"/>
      <c r="KG7" s="280"/>
      <c r="KH7" s="280"/>
      <c r="KI7" s="280"/>
      <c r="KJ7" s="280"/>
      <c r="KK7" s="280"/>
      <c r="KL7" s="280"/>
      <c r="KM7" s="280"/>
      <c r="KN7" s="280"/>
      <c r="KO7" s="280"/>
      <c r="KP7" s="280"/>
      <c r="KQ7" s="280"/>
      <c r="KR7" s="280"/>
      <c r="KS7" s="280"/>
      <c r="KT7" s="280"/>
      <c r="KU7" s="280"/>
      <c r="KV7" s="280"/>
      <c r="KW7" s="280"/>
      <c r="KX7" s="280"/>
      <c r="KY7" s="280"/>
      <c r="KZ7" s="280" t="s">
        <v>24</v>
      </c>
      <c r="LA7" s="280"/>
      <c r="LB7" s="280"/>
      <c r="LC7" s="280"/>
      <c r="LD7" s="280"/>
      <c r="LE7" s="280"/>
      <c r="LF7" s="280"/>
      <c r="LG7" s="280"/>
      <c r="LH7" s="280"/>
      <c r="LI7" s="280"/>
      <c r="LJ7" s="280"/>
      <c r="LK7" s="280"/>
      <c r="LL7" s="280"/>
      <c r="LM7" s="280"/>
      <c r="LN7" s="280"/>
      <c r="LO7" s="280"/>
      <c r="LP7" s="280"/>
      <c r="LQ7" s="280"/>
      <c r="LR7" s="280"/>
      <c r="LS7" s="280"/>
      <c r="LT7" s="280"/>
      <c r="LU7" s="280"/>
      <c r="LV7" s="280"/>
      <c r="LW7" s="280"/>
      <c r="LX7" s="280"/>
      <c r="LY7" s="280"/>
      <c r="LZ7" s="280"/>
      <c r="MA7" s="280"/>
      <c r="MB7" s="280"/>
      <c r="MC7" s="280"/>
      <c r="MD7" s="280" t="s">
        <v>25</v>
      </c>
      <c r="ME7" s="280"/>
      <c r="MF7" s="280"/>
      <c r="MG7" s="280"/>
      <c r="MH7" s="280"/>
      <c r="MI7" s="280"/>
      <c r="MJ7" s="280"/>
      <c r="MK7" s="280"/>
      <c r="ML7" s="280"/>
      <c r="MM7" s="280"/>
      <c r="MN7" s="280"/>
      <c r="MO7" s="280"/>
      <c r="MP7" s="280"/>
      <c r="MQ7" s="280"/>
      <c r="MR7" s="280"/>
      <c r="MS7" s="280"/>
      <c r="MT7" s="280"/>
      <c r="MU7" s="280"/>
      <c r="MV7" s="280"/>
      <c r="MW7" s="280"/>
      <c r="MX7" s="280"/>
      <c r="MY7" s="280"/>
      <c r="MZ7" s="280"/>
      <c r="NA7" s="280"/>
      <c r="NB7" s="280"/>
      <c r="NC7" s="280"/>
      <c r="ND7" s="280"/>
      <c r="NE7" s="280"/>
      <c r="NF7" s="280"/>
      <c r="NG7" s="280"/>
      <c r="NH7" s="280"/>
      <c r="NI7" s="280" t="s">
        <v>14</v>
      </c>
      <c r="NJ7" s="280"/>
      <c r="NK7" s="280"/>
      <c r="NL7" s="280"/>
      <c r="NM7" s="280"/>
    </row>
    <row r="8" spans="2:377" ht="15.75" thickBot="1">
      <c r="G8" s="270" t="str">
        <f>"Sem "&amp; WEEKNUM(G5)</f>
        <v>Sem 1</v>
      </c>
      <c r="H8" s="271"/>
      <c r="I8" s="271"/>
      <c r="J8" s="271"/>
      <c r="K8" s="271"/>
      <c r="L8" s="271"/>
      <c r="M8" s="271"/>
      <c r="N8" s="272" t="str">
        <f>"Sem "&amp; WEEKNUM(N5)</f>
        <v>Sem 2</v>
      </c>
      <c r="O8" s="272"/>
      <c r="P8" s="272"/>
      <c r="Q8" s="272"/>
      <c r="R8" s="272"/>
      <c r="S8" s="272"/>
      <c r="T8" s="272"/>
      <c r="U8" s="273" t="str">
        <f>"Sem "&amp; WEEKNUM(U5)</f>
        <v>Sem 3</v>
      </c>
      <c r="V8" s="273"/>
      <c r="W8" s="273"/>
      <c r="X8" s="273"/>
      <c r="Y8" s="273"/>
      <c r="Z8" s="273"/>
      <c r="AA8" s="273"/>
      <c r="AB8" s="271" t="str">
        <f>"Sem "&amp; WEEKNUM(AB5)</f>
        <v>Sem 4</v>
      </c>
      <c r="AC8" s="271"/>
      <c r="AD8" s="271"/>
      <c r="AE8" s="271"/>
      <c r="AF8" s="271"/>
      <c r="AG8" s="271"/>
      <c r="AH8" s="271"/>
      <c r="AI8" s="272" t="str">
        <f>"Sem "&amp; WEEKNUM(AI5)</f>
        <v>Sem 5</v>
      </c>
      <c r="AJ8" s="272"/>
      <c r="AK8" s="272"/>
      <c r="AL8" s="272"/>
      <c r="AM8" s="272"/>
      <c r="AN8" s="272"/>
      <c r="AO8" s="272"/>
      <c r="AP8" s="273" t="str">
        <f>"Sem "&amp; WEEKNUM(AP5)</f>
        <v>Sem 6</v>
      </c>
      <c r="AQ8" s="273"/>
      <c r="AR8" s="273"/>
      <c r="AS8" s="273"/>
      <c r="AT8" s="273"/>
      <c r="AU8" s="273"/>
      <c r="AV8" s="273"/>
      <c r="AW8" s="270" t="str">
        <f>"Sem "&amp; WEEKNUM(AW5)</f>
        <v>Sem 7</v>
      </c>
      <c r="AX8" s="271"/>
      <c r="AY8" s="271"/>
      <c r="AZ8" s="271"/>
      <c r="BA8" s="271"/>
      <c r="BB8" s="271"/>
      <c r="BC8" s="271"/>
      <c r="BD8" s="272" t="str">
        <f>"Sem "&amp; WEEKNUM(BD5)</f>
        <v>Sem 8</v>
      </c>
      <c r="BE8" s="272"/>
      <c r="BF8" s="272"/>
      <c r="BG8" s="272"/>
      <c r="BH8" s="272"/>
      <c r="BI8" s="272"/>
      <c r="BJ8" s="272"/>
      <c r="BK8" s="273" t="str">
        <f>"Sem "&amp; WEEKNUM(BK5)</f>
        <v>Sem 9</v>
      </c>
      <c r="BL8" s="273"/>
      <c r="BM8" s="273"/>
      <c r="BN8" s="273"/>
      <c r="BO8" s="273"/>
      <c r="BP8" s="273"/>
      <c r="BQ8" s="273"/>
      <c r="BR8" s="271" t="str">
        <f>"Sem "&amp; WEEKNUM(BR5)</f>
        <v>Sem 10</v>
      </c>
      <c r="BS8" s="271"/>
      <c r="BT8" s="271"/>
      <c r="BU8" s="271"/>
      <c r="BV8" s="271"/>
      <c r="BW8" s="271"/>
      <c r="BX8" s="271"/>
      <c r="BY8" s="272" t="str">
        <f>"Sem "&amp; WEEKNUM(BY5)</f>
        <v>Sem 11</v>
      </c>
      <c r="BZ8" s="272"/>
      <c r="CA8" s="272"/>
      <c r="CB8" s="272"/>
      <c r="CC8" s="272"/>
      <c r="CD8" s="272"/>
      <c r="CE8" s="272"/>
      <c r="CF8" s="273" t="str">
        <f>"Sem "&amp; WEEKNUM(CF5)</f>
        <v>Sem 12</v>
      </c>
      <c r="CG8" s="273"/>
      <c r="CH8" s="273"/>
      <c r="CI8" s="273"/>
      <c r="CJ8" s="273"/>
      <c r="CK8" s="273"/>
      <c r="CL8" s="273"/>
      <c r="CM8" s="271" t="str">
        <f>"Sem "&amp; WEEKNUM(CM5)</f>
        <v>Sem 13</v>
      </c>
      <c r="CN8" s="271"/>
      <c r="CO8" s="271"/>
      <c r="CP8" s="271"/>
      <c r="CQ8" s="271"/>
      <c r="CR8" s="271"/>
      <c r="CS8" s="271"/>
      <c r="CT8" s="272" t="str">
        <f>"Sem "&amp; WEEKNUM(CT5)</f>
        <v>Sem 14</v>
      </c>
      <c r="CU8" s="272"/>
      <c r="CV8" s="272"/>
      <c r="CW8" s="272"/>
      <c r="CX8" s="272"/>
      <c r="CY8" s="272"/>
      <c r="CZ8" s="272"/>
      <c r="DA8" s="273" t="str">
        <f>"Sem "&amp; WEEKNUM(DA5)</f>
        <v>Sem 15</v>
      </c>
      <c r="DB8" s="273"/>
      <c r="DC8" s="273"/>
      <c r="DD8" s="273"/>
      <c r="DE8" s="273"/>
      <c r="DF8" s="273"/>
      <c r="DG8" s="273"/>
      <c r="DH8" s="271" t="str">
        <f>"Sem "&amp; WEEKNUM(DH5)</f>
        <v>Sem 16</v>
      </c>
      <c r="DI8" s="271"/>
      <c r="DJ8" s="271"/>
      <c r="DK8" s="271"/>
      <c r="DL8" s="271"/>
      <c r="DM8" s="271"/>
      <c r="DN8" s="271"/>
      <c r="DO8" s="272" t="str">
        <f>"Sem "&amp; WEEKNUM(DO5)</f>
        <v>Sem 17</v>
      </c>
      <c r="DP8" s="272"/>
      <c r="DQ8" s="272"/>
      <c r="DR8" s="272"/>
      <c r="DS8" s="272"/>
      <c r="DT8" s="272"/>
      <c r="DU8" s="272"/>
      <c r="DV8" s="273" t="str">
        <f>"Sem "&amp; WEEKNUM(DV5)</f>
        <v>Sem 18</v>
      </c>
      <c r="DW8" s="273"/>
      <c r="DX8" s="273"/>
      <c r="DY8" s="273"/>
      <c r="DZ8" s="273"/>
      <c r="EA8" s="273"/>
      <c r="EB8" s="273"/>
      <c r="EC8" s="271" t="str">
        <f>"Sem "&amp; WEEKNUM(EC5)</f>
        <v>Sem 19</v>
      </c>
      <c r="ED8" s="271"/>
      <c r="EE8" s="271"/>
      <c r="EF8" s="271"/>
      <c r="EG8" s="271"/>
      <c r="EH8" s="271"/>
      <c r="EI8" s="271"/>
      <c r="EJ8" s="272" t="str">
        <f>"Sem "&amp; WEEKNUM(EJ5)</f>
        <v>Sem 20</v>
      </c>
      <c r="EK8" s="272"/>
      <c r="EL8" s="272"/>
      <c r="EM8" s="272"/>
      <c r="EN8" s="272"/>
      <c r="EO8" s="272"/>
      <c r="EP8" s="272"/>
      <c r="EQ8" s="273" t="str">
        <f>"Sem "&amp; WEEKNUM(EQ5)</f>
        <v>Sem 21</v>
      </c>
      <c r="ER8" s="273"/>
      <c r="ES8" s="273"/>
      <c r="ET8" s="273"/>
      <c r="EU8" s="273"/>
      <c r="EV8" s="273"/>
      <c r="EW8" s="273"/>
      <c r="EX8" s="271" t="str">
        <f>"Sem "&amp; WEEKNUM(EX5)</f>
        <v>Sem 22</v>
      </c>
      <c r="EY8" s="271"/>
      <c r="EZ8" s="271"/>
      <c r="FA8" s="271"/>
      <c r="FB8" s="271"/>
      <c r="FC8" s="271"/>
      <c r="FD8" s="271"/>
      <c r="FE8" s="272" t="str">
        <f>"Sem "&amp; WEEKNUM(FE5)</f>
        <v>Sem 23</v>
      </c>
      <c r="FF8" s="272"/>
      <c r="FG8" s="272"/>
      <c r="FH8" s="272"/>
      <c r="FI8" s="272"/>
      <c r="FJ8" s="272"/>
      <c r="FK8" s="272"/>
      <c r="FL8" s="273" t="str">
        <f>"Sem "&amp; WEEKNUM(FL5)</f>
        <v>Sem 24</v>
      </c>
      <c r="FM8" s="273"/>
      <c r="FN8" s="273"/>
      <c r="FO8" s="273"/>
      <c r="FP8" s="273"/>
      <c r="FQ8" s="273"/>
      <c r="FR8" s="273"/>
      <c r="FS8" s="271" t="str">
        <f>"Sem "&amp; WEEKNUM(FS5)</f>
        <v>Sem 25</v>
      </c>
      <c r="FT8" s="271"/>
      <c r="FU8" s="271"/>
      <c r="FV8" s="271"/>
      <c r="FW8" s="271"/>
      <c r="FX8" s="271"/>
      <c r="FY8" s="271"/>
      <c r="FZ8" s="272" t="str">
        <f>"Sem "&amp; WEEKNUM(FZ5)</f>
        <v>Sem 26</v>
      </c>
      <c r="GA8" s="272"/>
      <c r="GB8" s="272"/>
      <c r="GC8" s="272"/>
      <c r="GD8" s="272"/>
      <c r="GE8" s="272"/>
      <c r="GF8" s="272"/>
      <c r="GG8" s="273" t="str">
        <f>"Sem "&amp; WEEKNUM(GG5)</f>
        <v>Sem 27</v>
      </c>
      <c r="GH8" s="273"/>
      <c r="GI8" s="273"/>
      <c r="GJ8" s="273"/>
      <c r="GK8" s="273"/>
      <c r="GL8" s="273"/>
      <c r="GM8" s="273"/>
      <c r="GN8" s="271" t="str">
        <f>"Sem "&amp; WEEKNUM(GN5)</f>
        <v>Sem 28</v>
      </c>
      <c r="GO8" s="271"/>
      <c r="GP8" s="271"/>
      <c r="GQ8" s="271"/>
      <c r="GR8" s="271"/>
      <c r="GS8" s="271"/>
      <c r="GT8" s="271"/>
      <c r="GU8" s="272" t="str">
        <f>"Sem "&amp; WEEKNUM(GU5)</f>
        <v>Sem 29</v>
      </c>
      <c r="GV8" s="272"/>
      <c r="GW8" s="272"/>
      <c r="GX8" s="272"/>
      <c r="GY8" s="272"/>
      <c r="GZ8" s="272"/>
      <c r="HA8" s="272"/>
      <c r="HB8" s="273" t="str">
        <f>"Sem "&amp; WEEKNUM(HB5)</f>
        <v>Sem 30</v>
      </c>
      <c r="HC8" s="273"/>
      <c r="HD8" s="273"/>
      <c r="HE8" s="273"/>
      <c r="HF8" s="273"/>
      <c r="HG8" s="273"/>
      <c r="HH8" s="273"/>
      <c r="HI8" s="271" t="str">
        <f>"Sem "&amp; WEEKNUM(HI5)</f>
        <v>Sem 31</v>
      </c>
      <c r="HJ8" s="271"/>
      <c r="HK8" s="271"/>
      <c r="HL8" s="271"/>
      <c r="HM8" s="271"/>
      <c r="HN8" s="271"/>
      <c r="HO8" s="271"/>
      <c r="HP8" s="272" t="str">
        <f>"Sem "&amp; WEEKNUM(HP5)</f>
        <v>Sem 32</v>
      </c>
      <c r="HQ8" s="272"/>
      <c r="HR8" s="272"/>
      <c r="HS8" s="272"/>
      <c r="HT8" s="272"/>
      <c r="HU8" s="272"/>
      <c r="HV8" s="272"/>
      <c r="HW8" s="273" t="str">
        <f>"Sem "&amp; WEEKNUM(HW5)</f>
        <v>Sem 33</v>
      </c>
      <c r="HX8" s="273"/>
      <c r="HY8" s="273"/>
      <c r="HZ8" s="273"/>
      <c r="IA8" s="273"/>
      <c r="IB8" s="273"/>
      <c r="IC8" s="273"/>
      <c r="ID8" s="271" t="str">
        <f>"Sem "&amp; WEEKNUM(ID5)</f>
        <v>Sem 34</v>
      </c>
      <c r="IE8" s="271"/>
      <c r="IF8" s="271"/>
      <c r="IG8" s="271"/>
      <c r="IH8" s="271"/>
      <c r="II8" s="271"/>
      <c r="IJ8" s="271"/>
      <c r="IK8" s="272" t="str">
        <f>"Sem "&amp; WEEKNUM(IK5)</f>
        <v>Sem 35</v>
      </c>
      <c r="IL8" s="272"/>
      <c r="IM8" s="272"/>
      <c r="IN8" s="272"/>
      <c r="IO8" s="272"/>
      <c r="IP8" s="272"/>
      <c r="IQ8" s="272"/>
      <c r="IR8" s="273" t="str">
        <f>"Sem "&amp; WEEKNUM(IR5)</f>
        <v>Sem 36</v>
      </c>
      <c r="IS8" s="273"/>
      <c r="IT8" s="273"/>
      <c r="IU8" s="273"/>
      <c r="IV8" s="273"/>
      <c r="IW8" s="273"/>
      <c r="IX8" s="273"/>
      <c r="IY8" s="271" t="str">
        <f>"Sem "&amp; WEEKNUM(IY5)</f>
        <v>Sem 37</v>
      </c>
      <c r="IZ8" s="271"/>
      <c r="JA8" s="271"/>
      <c r="JB8" s="271"/>
      <c r="JC8" s="271"/>
      <c r="JD8" s="271"/>
      <c r="JE8" s="271"/>
      <c r="JF8" s="272" t="str">
        <f>"Sem "&amp; WEEKNUM(JF5)</f>
        <v>Sem 38</v>
      </c>
      <c r="JG8" s="272"/>
      <c r="JH8" s="272"/>
      <c r="JI8" s="272"/>
      <c r="JJ8" s="272"/>
      <c r="JK8" s="272"/>
      <c r="JL8" s="272"/>
      <c r="JM8" s="273" t="str">
        <f>"Sem "&amp; WEEKNUM(JM5)</f>
        <v>Sem 39</v>
      </c>
      <c r="JN8" s="273"/>
      <c r="JO8" s="273"/>
      <c r="JP8" s="273"/>
      <c r="JQ8" s="273"/>
      <c r="JR8" s="273"/>
      <c r="JS8" s="273"/>
      <c r="JT8" s="271" t="str">
        <f>"Sem "&amp; WEEKNUM(JT5)</f>
        <v>Sem 40</v>
      </c>
      <c r="JU8" s="271"/>
      <c r="JV8" s="271"/>
      <c r="JW8" s="271"/>
      <c r="JX8" s="271"/>
      <c r="JY8" s="271"/>
      <c r="JZ8" s="271"/>
      <c r="KA8" s="272" t="str">
        <f>"Sem "&amp; WEEKNUM(KA5)</f>
        <v>Sem 41</v>
      </c>
      <c r="KB8" s="272"/>
      <c r="KC8" s="272"/>
      <c r="KD8" s="272"/>
      <c r="KE8" s="272"/>
      <c r="KF8" s="272"/>
      <c r="KG8" s="272"/>
      <c r="KH8" s="273" t="str">
        <f>"Sem "&amp; WEEKNUM(KH5)</f>
        <v>Sem 42</v>
      </c>
      <c r="KI8" s="273"/>
      <c r="KJ8" s="273"/>
      <c r="KK8" s="273"/>
      <c r="KL8" s="273"/>
      <c r="KM8" s="273"/>
      <c r="KN8" s="273"/>
      <c r="KO8" s="271" t="str">
        <f>"Sem "&amp; WEEKNUM(KO5)</f>
        <v>Sem 43</v>
      </c>
      <c r="KP8" s="271"/>
      <c r="KQ8" s="271"/>
      <c r="KR8" s="271"/>
      <c r="KS8" s="271"/>
      <c r="KT8" s="271"/>
      <c r="KU8" s="271"/>
      <c r="KV8" s="272" t="str">
        <f>"Sem "&amp; WEEKNUM(KV5)</f>
        <v>Sem 44</v>
      </c>
      <c r="KW8" s="272"/>
      <c r="KX8" s="272"/>
      <c r="KY8" s="272"/>
      <c r="KZ8" s="272"/>
      <c r="LA8" s="272"/>
      <c r="LB8" s="272"/>
      <c r="LC8" s="273" t="str">
        <f>"Sem "&amp; WEEKNUM(LC5)</f>
        <v>Sem 45</v>
      </c>
      <c r="LD8" s="273"/>
      <c r="LE8" s="273"/>
      <c r="LF8" s="273"/>
      <c r="LG8" s="273"/>
      <c r="LH8" s="273"/>
      <c r="LI8" s="273"/>
      <c r="LJ8" s="271" t="str">
        <f>"Sem "&amp; WEEKNUM(LJ5)</f>
        <v>Sem 46</v>
      </c>
      <c r="LK8" s="271"/>
      <c r="LL8" s="271"/>
      <c r="LM8" s="271"/>
      <c r="LN8" s="271"/>
      <c r="LO8" s="271"/>
      <c r="LP8" s="271"/>
      <c r="LQ8" s="272" t="str">
        <f>"Sem "&amp; WEEKNUM(LQ5)</f>
        <v>Sem 47</v>
      </c>
      <c r="LR8" s="272"/>
      <c r="LS8" s="272"/>
      <c r="LT8" s="272"/>
      <c r="LU8" s="272"/>
      <c r="LV8" s="272"/>
      <c r="LW8" s="272"/>
      <c r="LX8" s="273" t="str">
        <f>"Sem "&amp; WEEKNUM(LX5)</f>
        <v>Sem 48</v>
      </c>
      <c r="LY8" s="273"/>
      <c r="LZ8" s="273"/>
      <c r="MA8" s="273"/>
      <c r="MB8" s="273"/>
      <c r="MC8" s="273"/>
      <c r="MD8" s="273"/>
      <c r="ME8" s="271" t="str">
        <f>"Sem "&amp; WEEKNUM(ME5)</f>
        <v>Sem 49</v>
      </c>
      <c r="MF8" s="271"/>
      <c r="MG8" s="271"/>
      <c r="MH8" s="271"/>
      <c r="MI8" s="271"/>
      <c r="MJ8" s="271"/>
      <c r="MK8" s="271"/>
      <c r="ML8" s="272" t="str">
        <f>"Sem "&amp; WEEKNUM(ML5)</f>
        <v>Sem 50</v>
      </c>
      <c r="MM8" s="272"/>
      <c r="MN8" s="272"/>
      <c r="MO8" s="272"/>
      <c r="MP8" s="272"/>
      <c r="MQ8" s="272"/>
      <c r="MR8" s="272"/>
      <c r="MS8" s="273" t="str">
        <f>"Sem "&amp; WEEKNUM(MS5)</f>
        <v>Sem 51</v>
      </c>
      <c r="MT8" s="273"/>
      <c r="MU8" s="273"/>
      <c r="MV8" s="273"/>
      <c r="MW8" s="273"/>
      <c r="MX8" s="273"/>
      <c r="MY8" s="273"/>
      <c r="MZ8" s="271" t="str">
        <f>"Sem "&amp; WEEKNUM(MZ5)</f>
        <v>Sem 52</v>
      </c>
      <c r="NA8" s="271"/>
      <c r="NB8" s="271"/>
      <c r="NC8" s="271"/>
      <c r="ND8" s="271"/>
      <c r="NE8" s="271"/>
      <c r="NF8" s="271"/>
      <c r="NG8" s="272" t="str">
        <f>"Sem "&amp; WEEKNUM(NG5)</f>
        <v>Sem 53</v>
      </c>
      <c r="NH8" s="272"/>
      <c r="NI8" s="272"/>
      <c r="NJ8" s="272"/>
      <c r="NK8" s="272"/>
      <c r="NL8" s="272"/>
      <c r="NM8" s="279"/>
    </row>
    <row r="9" spans="2:377" s="7" customFormat="1" ht="15" customHeight="1" thickBot="1">
      <c r="G9" s="173">
        <f>DAY(G5)</f>
        <v>1</v>
      </c>
      <c r="H9" s="174">
        <f t="shared" ref="H9:BR9" si="29">DAY(H5)</f>
        <v>2</v>
      </c>
      <c r="I9" s="174">
        <f t="shared" si="29"/>
        <v>3</v>
      </c>
      <c r="J9" s="174">
        <f t="shared" si="29"/>
        <v>4</v>
      </c>
      <c r="K9" s="174">
        <f t="shared" si="29"/>
        <v>5</v>
      </c>
      <c r="L9" s="174">
        <f t="shared" si="29"/>
        <v>6</v>
      </c>
      <c r="M9" s="174">
        <f t="shared" si="29"/>
        <v>7</v>
      </c>
      <c r="N9" s="174">
        <f t="shared" si="29"/>
        <v>8</v>
      </c>
      <c r="O9" s="174">
        <f t="shared" si="29"/>
        <v>9</v>
      </c>
      <c r="P9" s="174">
        <f t="shared" si="29"/>
        <v>10</v>
      </c>
      <c r="Q9" s="174">
        <f t="shared" si="29"/>
        <v>11</v>
      </c>
      <c r="R9" s="174">
        <f t="shared" si="29"/>
        <v>12</v>
      </c>
      <c r="S9" s="174">
        <f t="shared" si="29"/>
        <v>13</v>
      </c>
      <c r="T9" s="174">
        <f t="shared" si="29"/>
        <v>14</v>
      </c>
      <c r="U9" s="174">
        <f t="shared" si="29"/>
        <v>15</v>
      </c>
      <c r="V9" s="174">
        <f t="shared" si="29"/>
        <v>16</v>
      </c>
      <c r="W9" s="174">
        <f t="shared" si="29"/>
        <v>17</v>
      </c>
      <c r="X9" s="174">
        <f t="shared" si="29"/>
        <v>18</v>
      </c>
      <c r="Y9" s="174">
        <f t="shared" si="29"/>
        <v>19</v>
      </c>
      <c r="Z9" s="174">
        <f t="shared" si="29"/>
        <v>20</v>
      </c>
      <c r="AA9" s="174">
        <f t="shared" si="29"/>
        <v>21</v>
      </c>
      <c r="AB9" s="174">
        <f t="shared" si="29"/>
        <v>22</v>
      </c>
      <c r="AC9" s="174">
        <f t="shared" si="29"/>
        <v>23</v>
      </c>
      <c r="AD9" s="174">
        <f t="shared" si="29"/>
        <v>24</v>
      </c>
      <c r="AE9" s="174">
        <f t="shared" si="29"/>
        <v>25</v>
      </c>
      <c r="AF9" s="174">
        <f t="shared" si="29"/>
        <v>26</v>
      </c>
      <c r="AG9" s="174">
        <f t="shared" si="29"/>
        <v>27</v>
      </c>
      <c r="AH9" s="174">
        <f t="shared" si="29"/>
        <v>28</v>
      </c>
      <c r="AI9" s="174">
        <f t="shared" si="29"/>
        <v>29</v>
      </c>
      <c r="AJ9" s="174">
        <f t="shared" si="29"/>
        <v>30</v>
      </c>
      <c r="AK9" s="174">
        <f t="shared" si="29"/>
        <v>31</v>
      </c>
      <c r="AL9" s="174">
        <f t="shared" si="29"/>
        <v>1</v>
      </c>
      <c r="AM9" s="174">
        <f t="shared" si="29"/>
        <v>2</v>
      </c>
      <c r="AN9" s="174">
        <f t="shared" si="29"/>
        <v>3</v>
      </c>
      <c r="AO9" s="174">
        <f t="shared" si="29"/>
        <v>4</v>
      </c>
      <c r="AP9" s="174">
        <f t="shared" si="29"/>
        <v>5</v>
      </c>
      <c r="AQ9" s="174">
        <f t="shared" si="29"/>
        <v>6</v>
      </c>
      <c r="AR9" s="174">
        <f t="shared" si="29"/>
        <v>7</v>
      </c>
      <c r="AS9" s="174">
        <f t="shared" si="29"/>
        <v>8</v>
      </c>
      <c r="AT9" s="174">
        <f t="shared" si="29"/>
        <v>9</v>
      </c>
      <c r="AU9" s="174">
        <f t="shared" si="29"/>
        <v>10</v>
      </c>
      <c r="AV9" s="174">
        <f t="shared" si="29"/>
        <v>11</v>
      </c>
      <c r="AW9" s="174">
        <f t="shared" si="29"/>
        <v>12</v>
      </c>
      <c r="AX9" s="174">
        <f t="shared" si="29"/>
        <v>13</v>
      </c>
      <c r="AY9" s="174">
        <f t="shared" si="29"/>
        <v>14</v>
      </c>
      <c r="AZ9" s="174">
        <f t="shared" si="29"/>
        <v>15</v>
      </c>
      <c r="BA9" s="174">
        <f t="shared" si="29"/>
        <v>16</v>
      </c>
      <c r="BB9" s="174">
        <f t="shared" si="29"/>
        <v>17</v>
      </c>
      <c r="BC9" s="174">
        <f t="shared" si="29"/>
        <v>18</v>
      </c>
      <c r="BD9" s="174">
        <f t="shared" si="29"/>
        <v>19</v>
      </c>
      <c r="BE9" s="174">
        <f t="shared" si="29"/>
        <v>20</v>
      </c>
      <c r="BF9" s="174">
        <f t="shared" si="29"/>
        <v>21</v>
      </c>
      <c r="BG9" s="174">
        <f t="shared" si="29"/>
        <v>22</v>
      </c>
      <c r="BH9" s="174">
        <f t="shared" si="29"/>
        <v>23</v>
      </c>
      <c r="BI9" s="174">
        <f t="shared" si="29"/>
        <v>24</v>
      </c>
      <c r="BJ9" s="174">
        <f t="shared" si="29"/>
        <v>25</v>
      </c>
      <c r="BK9" s="174">
        <f t="shared" si="29"/>
        <v>26</v>
      </c>
      <c r="BL9" s="174">
        <f t="shared" si="29"/>
        <v>27</v>
      </c>
      <c r="BM9" s="174">
        <f t="shared" si="29"/>
        <v>28</v>
      </c>
      <c r="BN9" s="174">
        <f t="shared" si="29"/>
        <v>1</v>
      </c>
      <c r="BO9" s="174">
        <f t="shared" si="29"/>
        <v>2</v>
      </c>
      <c r="BP9" s="174">
        <f t="shared" si="29"/>
        <v>3</v>
      </c>
      <c r="BQ9" s="174">
        <f t="shared" si="29"/>
        <v>4</v>
      </c>
      <c r="BR9" s="174">
        <f t="shared" si="29"/>
        <v>5</v>
      </c>
      <c r="BS9" s="174">
        <f t="shared" ref="BS9:ED9" si="30">DAY(BS5)</f>
        <v>6</v>
      </c>
      <c r="BT9" s="174">
        <f t="shared" si="30"/>
        <v>7</v>
      </c>
      <c r="BU9" s="174">
        <f t="shared" si="30"/>
        <v>8</v>
      </c>
      <c r="BV9" s="174">
        <f t="shared" si="30"/>
        <v>9</v>
      </c>
      <c r="BW9" s="174">
        <f t="shared" si="30"/>
        <v>10</v>
      </c>
      <c r="BX9" s="174">
        <f t="shared" si="30"/>
        <v>11</v>
      </c>
      <c r="BY9" s="174">
        <f t="shared" si="30"/>
        <v>12</v>
      </c>
      <c r="BZ9" s="174">
        <f t="shared" si="30"/>
        <v>13</v>
      </c>
      <c r="CA9" s="174">
        <f t="shared" si="30"/>
        <v>14</v>
      </c>
      <c r="CB9" s="174">
        <f t="shared" si="30"/>
        <v>15</v>
      </c>
      <c r="CC9" s="174">
        <f t="shared" si="30"/>
        <v>16</v>
      </c>
      <c r="CD9" s="174">
        <f t="shared" si="30"/>
        <v>17</v>
      </c>
      <c r="CE9" s="174">
        <f t="shared" si="30"/>
        <v>18</v>
      </c>
      <c r="CF9" s="174">
        <f t="shared" si="30"/>
        <v>19</v>
      </c>
      <c r="CG9" s="174">
        <f t="shared" si="30"/>
        <v>20</v>
      </c>
      <c r="CH9" s="174">
        <f t="shared" si="30"/>
        <v>21</v>
      </c>
      <c r="CI9" s="174">
        <f t="shared" si="30"/>
        <v>22</v>
      </c>
      <c r="CJ9" s="174">
        <f t="shared" si="30"/>
        <v>23</v>
      </c>
      <c r="CK9" s="174">
        <f t="shared" si="30"/>
        <v>24</v>
      </c>
      <c r="CL9" s="174">
        <f t="shared" si="30"/>
        <v>25</v>
      </c>
      <c r="CM9" s="174">
        <f t="shared" si="30"/>
        <v>26</v>
      </c>
      <c r="CN9" s="174">
        <f t="shared" si="30"/>
        <v>27</v>
      </c>
      <c r="CO9" s="174">
        <f t="shared" si="30"/>
        <v>28</v>
      </c>
      <c r="CP9" s="174">
        <f t="shared" si="30"/>
        <v>29</v>
      </c>
      <c r="CQ9" s="174">
        <f t="shared" si="30"/>
        <v>30</v>
      </c>
      <c r="CR9" s="174">
        <f t="shared" si="30"/>
        <v>31</v>
      </c>
      <c r="CS9" s="174">
        <f t="shared" si="30"/>
        <v>1</v>
      </c>
      <c r="CT9" s="174">
        <f t="shared" si="30"/>
        <v>2</v>
      </c>
      <c r="CU9" s="174">
        <f t="shared" si="30"/>
        <v>3</v>
      </c>
      <c r="CV9" s="174">
        <f t="shared" si="30"/>
        <v>4</v>
      </c>
      <c r="CW9" s="174">
        <f t="shared" si="30"/>
        <v>5</v>
      </c>
      <c r="CX9" s="174">
        <f t="shared" si="30"/>
        <v>6</v>
      </c>
      <c r="CY9" s="174">
        <f t="shared" si="30"/>
        <v>7</v>
      </c>
      <c r="CZ9" s="174">
        <f t="shared" si="30"/>
        <v>8</v>
      </c>
      <c r="DA9" s="174">
        <f t="shared" si="30"/>
        <v>9</v>
      </c>
      <c r="DB9" s="174">
        <f t="shared" si="30"/>
        <v>10</v>
      </c>
      <c r="DC9" s="174">
        <f t="shared" si="30"/>
        <v>11</v>
      </c>
      <c r="DD9" s="174">
        <f t="shared" si="30"/>
        <v>12</v>
      </c>
      <c r="DE9" s="174">
        <f t="shared" si="30"/>
        <v>13</v>
      </c>
      <c r="DF9" s="174">
        <f t="shared" si="30"/>
        <v>14</v>
      </c>
      <c r="DG9" s="174">
        <f t="shared" si="30"/>
        <v>15</v>
      </c>
      <c r="DH9" s="174">
        <f t="shared" si="30"/>
        <v>16</v>
      </c>
      <c r="DI9" s="174">
        <f t="shared" si="30"/>
        <v>17</v>
      </c>
      <c r="DJ9" s="174">
        <f t="shared" si="30"/>
        <v>18</v>
      </c>
      <c r="DK9" s="174">
        <f t="shared" si="30"/>
        <v>19</v>
      </c>
      <c r="DL9" s="174">
        <f t="shared" si="30"/>
        <v>20</v>
      </c>
      <c r="DM9" s="174">
        <f t="shared" si="30"/>
        <v>21</v>
      </c>
      <c r="DN9" s="174">
        <f t="shared" si="30"/>
        <v>22</v>
      </c>
      <c r="DO9" s="174">
        <f t="shared" si="30"/>
        <v>23</v>
      </c>
      <c r="DP9" s="174">
        <f t="shared" si="30"/>
        <v>24</v>
      </c>
      <c r="DQ9" s="174">
        <f t="shared" si="30"/>
        <v>25</v>
      </c>
      <c r="DR9" s="174">
        <f t="shared" si="30"/>
        <v>26</v>
      </c>
      <c r="DS9" s="174">
        <f t="shared" si="30"/>
        <v>27</v>
      </c>
      <c r="DT9" s="174">
        <f t="shared" si="30"/>
        <v>28</v>
      </c>
      <c r="DU9" s="174">
        <f t="shared" si="30"/>
        <v>29</v>
      </c>
      <c r="DV9" s="174">
        <f t="shared" si="30"/>
        <v>30</v>
      </c>
      <c r="DW9" s="174">
        <f t="shared" si="30"/>
        <v>1</v>
      </c>
      <c r="DX9" s="174">
        <f t="shared" si="30"/>
        <v>2</v>
      </c>
      <c r="DY9" s="174">
        <f t="shared" si="30"/>
        <v>3</v>
      </c>
      <c r="DZ9" s="174">
        <f t="shared" si="30"/>
        <v>4</v>
      </c>
      <c r="EA9" s="174">
        <f t="shared" si="30"/>
        <v>5</v>
      </c>
      <c r="EB9" s="174">
        <f t="shared" si="30"/>
        <v>6</v>
      </c>
      <c r="EC9" s="174">
        <f t="shared" si="30"/>
        <v>7</v>
      </c>
      <c r="ED9" s="174">
        <f t="shared" si="30"/>
        <v>8</v>
      </c>
      <c r="EE9" s="174">
        <f t="shared" ref="EE9:GP9" si="31">DAY(EE5)</f>
        <v>9</v>
      </c>
      <c r="EF9" s="174">
        <f t="shared" si="31"/>
        <v>10</v>
      </c>
      <c r="EG9" s="174">
        <f t="shared" si="31"/>
        <v>11</v>
      </c>
      <c r="EH9" s="174">
        <f t="shared" si="31"/>
        <v>12</v>
      </c>
      <c r="EI9" s="174">
        <f t="shared" si="31"/>
        <v>13</v>
      </c>
      <c r="EJ9" s="174">
        <f t="shared" si="31"/>
        <v>14</v>
      </c>
      <c r="EK9" s="174">
        <f t="shared" si="31"/>
        <v>15</v>
      </c>
      <c r="EL9" s="174">
        <f t="shared" si="31"/>
        <v>16</v>
      </c>
      <c r="EM9" s="174">
        <f t="shared" si="31"/>
        <v>17</v>
      </c>
      <c r="EN9" s="174">
        <f t="shared" si="31"/>
        <v>18</v>
      </c>
      <c r="EO9" s="174">
        <f t="shared" si="31"/>
        <v>19</v>
      </c>
      <c r="EP9" s="174">
        <f t="shared" si="31"/>
        <v>20</v>
      </c>
      <c r="EQ9" s="174">
        <f t="shared" si="31"/>
        <v>21</v>
      </c>
      <c r="ER9" s="174">
        <f t="shared" si="31"/>
        <v>22</v>
      </c>
      <c r="ES9" s="174">
        <f t="shared" si="31"/>
        <v>23</v>
      </c>
      <c r="ET9" s="174">
        <f t="shared" si="31"/>
        <v>24</v>
      </c>
      <c r="EU9" s="174">
        <f t="shared" si="31"/>
        <v>25</v>
      </c>
      <c r="EV9" s="174">
        <f t="shared" si="31"/>
        <v>26</v>
      </c>
      <c r="EW9" s="174">
        <f t="shared" si="31"/>
        <v>27</v>
      </c>
      <c r="EX9" s="174">
        <f t="shared" si="31"/>
        <v>28</v>
      </c>
      <c r="EY9" s="174">
        <f t="shared" si="31"/>
        <v>29</v>
      </c>
      <c r="EZ9" s="174">
        <f t="shared" si="31"/>
        <v>30</v>
      </c>
      <c r="FA9" s="174">
        <f t="shared" si="31"/>
        <v>31</v>
      </c>
      <c r="FB9" s="174">
        <f t="shared" si="31"/>
        <v>1</v>
      </c>
      <c r="FC9" s="174">
        <f t="shared" si="31"/>
        <v>2</v>
      </c>
      <c r="FD9" s="174">
        <f t="shared" si="31"/>
        <v>3</v>
      </c>
      <c r="FE9" s="174">
        <f t="shared" si="31"/>
        <v>4</v>
      </c>
      <c r="FF9" s="174">
        <f t="shared" si="31"/>
        <v>5</v>
      </c>
      <c r="FG9" s="174">
        <f t="shared" si="31"/>
        <v>6</v>
      </c>
      <c r="FH9" s="174">
        <f t="shared" si="31"/>
        <v>7</v>
      </c>
      <c r="FI9" s="174">
        <f t="shared" si="31"/>
        <v>8</v>
      </c>
      <c r="FJ9" s="174">
        <f t="shared" si="31"/>
        <v>9</v>
      </c>
      <c r="FK9" s="174">
        <f t="shared" si="31"/>
        <v>10</v>
      </c>
      <c r="FL9" s="174">
        <f t="shared" si="31"/>
        <v>11</v>
      </c>
      <c r="FM9" s="174">
        <f t="shared" si="31"/>
        <v>12</v>
      </c>
      <c r="FN9" s="174">
        <f t="shared" si="31"/>
        <v>13</v>
      </c>
      <c r="FO9" s="174">
        <f t="shared" si="31"/>
        <v>14</v>
      </c>
      <c r="FP9" s="174">
        <f t="shared" si="31"/>
        <v>15</v>
      </c>
      <c r="FQ9" s="174">
        <f t="shared" si="31"/>
        <v>16</v>
      </c>
      <c r="FR9" s="174">
        <f t="shared" si="31"/>
        <v>17</v>
      </c>
      <c r="FS9" s="174">
        <f t="shared" si="31"/>
        <v>18</v>
      </c>
      <c r="FT9" s="174">
        <f t="shared" si="31"/>
        <v>19</v>
      </c>
      <c r="FU9" s="174">
        <f t="shared" si="31"/>
        <v>20</v>
      </c>
      <c r="FV9" s="174">
        <f t="shared" si="31"/>
        <v>21</v>
      </c>
      <c r="FW9" s="174">
        <f t="shared" si="31"/>
        <v>22</v>
      </c>
      <c r="FX9" s="174">
        <f t="shared" si="31"/>
        <v>23</v>
      </c>
      <c r="FY9" s="174">
        <f t="shared" si="31"/>
        <v>24</v>
      </c>
      <c r="FZ9" s="174">
        <f t="shared" si="31"/>
        <v>25</v>
      </c>
      <c r="GA9" s="174">
        <f t="shared" si="31"/>
        <v>26</v>
      </c>
      <c r="GB9" s="174">
        <f t="shared" si="31"/>
        <v>27</v>
      </c>
      <c r="GC9" s="174">
        <f t="shared" si="31"/>
        <v>28</v>
      </c>
      <c r="GD9" s="174">
        <f t="shared" si="31"/>
        <v>29</v>
      </c>
      <c r="GE9" s="174">
        <f t="shared" si="31"/>
        <v>30</v>
      </c>
      <c r="GF9" s="174">
        <f t="shared" si="31"/>
        <v>1</v>
      </c>
      <c r="GG9" s="174">
        <f t="shared" si="31"/>
        <v>2</v>
      </c>
      <c r="GH9" s="174">
        <f t="shared" si="31"/>
        <v>3</v>
      </c>
      <c r="GI9" s="174">
        <f t="shared" si="31"/>
        <v>4</v>
      </c>
      <c r="GJ9" s="174">
        <f t="shared" si="31"/>
        <v>5</v>
      </c>
      <c r="GK9" s="174">
        <f t="shared" si="31"/>
        <v>6</v>
      </c>
      <c r="GL9" s="174">
        <f t="shared" si="31"/>
        <v>7</v>
      </c>
      <c r="GM9" s="174">
        <f t="shared" si="31"/>
        <v>8</v>
      </c>
      <c r="GN9" s="174">
        <f t="shared" si="31"/>
        <v>9</v>
      </c>
      <c r="GO9" s="174">
        <f t="shared" si="31"/>
        <v>10</v>
      </c>
      <c r="GP9" s="174">
        <f t="shared" si="31"/>
        <v>11</v>
      </c>
      <c r="GQ9" s="174">
        <f t="shared" ref="GQ9:JB9" si="32">DAY(GQ5)</f>
        <v>12</v>
      </c>
      <c r="GR9" s="174">
        <f t="shared" si="32"/>
        <v>13</v>
      </c>
      <c r="GS9" s="174">
        <f t="shared" si="32"/>
        <v>14</v>
      </c>
      <c r="GT9" s="174">
        <f t="shared" si="32"/>
        <v>15</v>
      </c>
      <c r="GU9" s="174">
        <f t="shared" si="32"/>
        <v>16</v>
      </c>
      <c r="GV9" s="174">
        <f t="shared" si="32"/>
        <v>17</v>
      </c>
      <c r="GW9" s="174">
        <f t="shared" si="32"/>
        <v>18</v>
      </c>
      <c r="GX9" s="174">
        <f t="shared" si="32"/>
        <v>19</v>
      </c>
      <c r="GY9" s="174">
        <f t="shared" si="32"/>
        <v>20</v>
      </c>
      <c r="GZ9" s="174">
        <f t="shared" si="32"/>
        <v>21</v>
      </c>
      <c r="HA9" s="174">
        <f t="shared" si="32"/>
        <v>22</v>
      </c>
      <c r="HB9" s="174">
        <f t="shared" si="32"/>
        <v>23</v>
      </c>
      <c r="HC9" s="174">
        <f t="shared" si="32"/>
        <v>24</v>
      </c>
      <c r="HD9" s="174">
        <f t="shared" si="32"/>
        <v>25</v>
      </c>
      <c r="HE9" s="174">
        <f t="shared" si="32"/>
        <v>26</v>
      </c>
      <c r="HF9" s="174">
        <f t="shared" si="32"/>
        <v>27</v>
      </c>
      <c r="HG9" s="174">
        <f t="shared" si="32"/>
        <v>28</v>
      </c>
      <c r="HH9" s="174">
        <f t="shared" si="32"/>
        <v>29</v>
      </c>
      <c r="HI9" s="174">
        <f t="shared" si="32"/>
        <v>30</v>
      </c>
      <c r="HJ9" s="174">
        <f t="shared" si="32"/>
        <v>31</v>
      </c>
      <c r="HK9" s="174">
        <f t="shared" si="32"/>
        <v>1</v>
      </c>
      <c r="HL9" s="174">
        <f t="shared" si="32"/>
        <v>2</v>
      </c>
      <c r="HM9" s="174">
        <f t="shared" si="32"/>
        <v>3</v>
      </c>
      <c r="HN9" s="174">
        <f t="shared" si="32"/>
        <v>4</v>
      </c>
      <c r="HO9" s="174">
        <f t="shared" si="32"/>
        <v>5</v>
      </c>
      <c r="HP9" s="174">
        <f t="shared" si="32"/>
        <v>6</v>
      </c>
      <c r="HQ9" s="174">
        <f t="shared" si="32"/>
        <v>7</v>
      </c>
      <c r="HR9" s="174">
        <f t="shared" si="32"/>
        <v>8</v>
      </c>
      <c r="HS9" s="174">
        <f t="shared" si="32"/>
        <v>9</v>
      </c>
      <c r="HT9" s="174">
        <f t="shared" si="32"/>
        <v>10</v>
      </c>
      <c r="HU9" s="174">
        <f t="shared" si="32"/>
        <v>11</v>
      </c>
      <c r="HV9" s="174">
        <f t="shared" si="32"/>
        <v>12</v>
      </c>
      <c r="HW9" s="174">
        <f t="shared" si="32"/>
        <v>13</v>
      </c>
      <c r="HX9" s="174">
        <f t="shared" si="32"/>
        <v>14</v>
      </c>
      <c r="HY9" s="174">
        <f t="shared" si="32"/>
        <v>15</v>
      </c>
      <c r="HZ9" s="174">
        <f t="shared" si="32"/>
        <v>16</v>
      </c>
      <c r="IA9" s="174">
        <f t="shared" si="32"/>
        <v>17</v>
      </c>
      <c r="IB9" s="174">
        <f t="shared" si="32"/>
        <v>18</v>
      </c>
      <c r="IC9" s="174">
        <f t="shared" si="32"/>
        <v>19</v>
      </c>
      <c r="ID9" s="174">
        <f t="shared" si="32"/>
        <v>20</v>
      </c>
      <c r="IE9" s="174">
        <f t="shared" si="32"/>
        <v>21</v>
      </c>
      <c r="IF9" s="174">
        <f t="shared" si="32"/>
        <v>22</v>
      </c>
      <c r="IG9" s="174">
        <f t="shared" si="32"/>
        <v>23</v>
      </c>
      <c r="IH9" s="174">
        <f t="shared" si="32"/>
        <v>24</v>
      </c>
      <c r="II9" s="174">
        <f t="shared" si="32"/>
        <v>25</v>
      </c>
      <c r="IJ9" s="174">
        <f t="shared" si="32"/>
        <v>26</v>
      </c>
      <c r="IK9" s="174">
        <f t="shared" si="32"/>
        <v>27</v>
      </c>
      <c r="IL9" s="174">
        <f t="shared" si="32"/>
        <v>28</v>
      </c>
      <c r="IM9" s="174">
        <f t="shared" si="32"/>
        <v>29</v>
      </c>
      <c r="IN9" s="174">
        <f t="shared" si="32"/>
        <v>30</v>
      </c>
      <c r="IO9" s="174">
        <f t="shared" si="32"/>
        <v>31</v>
      </c>
      <c r="IP9" s="174">
        <f t="shared" si="32"/>
        <v>1</v>
      </c>
      <c r="IQ9" s="174">
        <f t="shared" si="32"/>
        <v>2</v>
      </c>
      <c r="IR9" s="174">
        <f t="shared" si="32"/>
        <v>3</v>
      </c>
      <c r="IS9" s="174">
        <f t="shared" si="32"/>
        <v>4</v>
      </c>
      <c r="IT9" s="174">
        <f t="shared" si="32"/>
        <v>5</v>
      </c>
      <c r="IU9" s="174">
        <f t="shared" si="32"/>
        <v>6</v>
      </c>
      <c r="IV9" s="174">
        <f t="shared" si="32"/>
        <v>7</v>
      </c>
      <c r="IW9" s="174">
        <f t="shared" si="32"/>
        <v>8</v>
      </c>
      <c r="IX9" s="174">
        <f t="shared" si="32"/>
        <v>9</v>
      </c>
      <c r="IY9" s="174">
        <f t="shared" si="32"/>
        <v>10</v>
      </c>
      <c r="IZ9" s="174">
        <f t="shared" si="32"/>
        <v>11</v>
      </c>
      <c r="JA9" s="174">
        <f t="shared" si="32"/>
        <v>12</v>
      </c>
      <c r="JB9" s="174">
        <f t="shared" si="32"/>
        <v>13</v>
      </c>
      <c r="JC9" s="174">
        <f t="shared" ref="JC9:LN9" si="33">DAY(JC5)</f>
        <v>14</v>
      </c>
      <c r="JD9" s="174">
        <f t="shared" si="33"/>
        <v>15</v>
      </c>
      <c r="JE9" s="174">
        <f t="shared" si="33"/>
        <v>16</v>
      </c>
      <c r="JF9" s="174">
        <f t="shared" si="33"/>
        <v>17</v>
      </c>
      <c r="JG9" s="174">
        <f t="shared" si="33"/>
        <v>18</v>
      </c>
      <c r="JH9" s="174">
        <f t="shared" si="33"/>
        <v>19</v>
      </c>
      <c r="JI9" s="174">
        <f t="shared" si="33"/>
        <v>20</v>
      </c>
      <c r="JJ9" s="174">
        <f t="shared" si="33"/>
        <v>21</v>
      </c>
      <c r="JK9" s="174">
        <f t="shared" si="33"/>
        <v>22</v>
      </c>
      <c r="JL9" s="174">
        <f t="shared" si="33"/>
        <v>23</v>
      </c>
      <c r="JM9" s="174">
        <f t="shared" si="33"/>
        <v>24</v>
      </c>
      <c r="JN9" s="174">
        <f t="shared" si="33"/>
        <v>25</v>
      </c>
      <c r="JO9" s="174">
        <f t="shared" si="33"/>
        <v>26</v>
      </c>
      <c r="JP9" s="174">
        <f t="shared" si="33"/>
        <v>27</v>
      </c>
      <c r="JQ9" s="174">
        <f t="shared" si="33"/>
        <v>28</v>
      </c>
      <c r="JR9" s="174">
        <f t="shared" si="33"/>
        <v>29</v>
      </c>
      <c r="JS9" s="174">
        <f t="shared" si="33"/>
        <v>30</v>
      </c>
      <c r="JT9" s="174">
        <f t="shared" si="33"/>
        <v>1</v>
      </c>
      <c r="JU9" s="174">
        <f t="shared" si="33"/>
        <v>2</v>
      </c>
      <c r="JV9" s="174">
        <f t="shared" si="33"/>
        <v>3</v>
      </c>
      <c r="JW9" s="174">
        <f t="shared" si="33"/>
        <v>4</v>
      </c>
      <c r="JX9" s="174">
        <f t="shared" si="33"/>
        <v>5</v>
      </c>
      <c r="JY9" s="174">
        <f t="shared" si="33"/>
        <v>6</v>
      </c>
      <c r="JZ9" s="174">
        <f t="shared" si="33"/>
        <v>7</v>
      </c>
      <c r="KA9" s="174">
        <f t="shared" si="33"/>
        <v>8</v>
      </c>
      <c r="KB9" s="174">
        <f t="shared" si="33"/>
        <v>9</v>
      </c>
      <c r="KC9" s="174">
        <f t="shared" si="33"/>
        <v>10</v>
      </c>
      <c r="KD9" s="174">
        <f t="shared" si="33"/>
        <v>11</v>
      </c>
      <c r="KE9" s="174">
        <f t="shared" si="33"/>
        <v>12</v>
      </c>
      <c r="KF9" s="174">
        <f t="shared" si="33"/>
        <v>13</v>
      </c>
      <c r="KG9" s="174">
        <f t="shared" si="33"/>
        <v>14</v>
      </c>
      <c r="KH9" s="174">
        <f t="shared" si="33"/>
        <v>15</v>
      </c>
      <c r="KI9" s="174">
        <f t="shared" si="33"/>
        <v>16</v>
      </c>
      <c r="KJ9" s="174">
        <f t="shared" si="33"/>
        <v>17</v>
      </c>
      <c r="KK9" s="174">
        <f t="shared" si="33"/>
        <v>18</v>
      </c>
      <c r="KL9" s="174">
        <f t="shared" si="33"/>
        <v>19</v>
      </c>
      <c r="KM9" s="174">
        <f t="shared" si="33"/>
        <v>20</v>
      </c>
      <c r="KN9" s="174">
        <f t="shared" si="33"/>
        <v>21</v>
      </c>
      <c r="KO9" s="174">
        <f t="shared" si="33"/>
        <v>22</v>
      </c>
      <c r="KP9" s="174">
        <f t="shared" si="33"/>
        <v>23</v>
      </c>
      <c r="KQ9" s="174">
        <f t="shared" si="33"/>
        <v>24</v>
      </c>
      <c r="KR9" s="174">
        <f t="shared" si="33"/>
        <v>25</v>
      </c>
      <c r="KS9" s="174">
        <f t="shared" si="33"/>
        <v>26</v>
      </c>
      <c r="KT9" s="174">
        <f t="shared" si="33"/>
        <v>27</v>
      </c>
      <c r="KU9" s="174">
        <f t="shared" si="33"/>
        <v>28</v>
      </c>
      <c r="KV9" s="174">
        <f t="shared" si="33"/>
        <v>29</v>
      </c>
      <c r="KW9" s="174">
        <f t="shared" si="33"/>
        <v>30</v>
      </c>
      <c r="KX9" s="174">
        <f t="shared" si="33"/>
        <v>31</v>
      </c>
      <c r="KY9" s="174">
        <f t="shared" si="33"/>
        <v>1</v>
      </c>
      <c r="KZ9" s="174">
        <f t="shared" si="33"/>
        <v>2</v>
      </c>
      <c r="LA9" s="174">
        <f t="shared" si="33"/>
        <v>3</v>
      </c>
      <c r="LB9" s="174">
        <f t="shared" si="33"/>
        <v>4</v>
      </c>
      <c r="LC9" s="174">
        <f t="shared" si="33"/>
        <v>5</v>
      </c>
      <c r="LD9" s="174">
        <f t="shared" si="33"/>
        <v>6</v>
      </c>
      <c r="LE9" s="174">
        <f t="shared" si="33"/>
        <v>7</v>
      </c>
      <c r="LF9" s="174">
        <f t="shared" si="33"/>
        <v>8</v>
      </c>
      <c r="LG9" s="174">
        <f t="shared" si="33"/>
        <v>9</v>
      </c>
      <c r="LH9" s="174">
        <f t="shared" si="33"/>
        <v>10</v>
      </c>
      <c r="LI9" s="174">
        <f t="shared" si="33"/>
        <v>11</v>
      </c>
      <c r="LJ9" s="174">
        <f t="shared" si="33"/>
        <v>12</v>
      </c>
      <c r="LK9" s="174">
        <f t="shared" si="33"/>
        <v>13</v>
      </c>
      <c r="LL9" s="174">
        <f t="shared" si="33"/>
        <v>14</v>
      </c>
      <c r="LM9" s="174">
        <f t="shared" si="33"/>
        <v>15</v>
      </c>
      <c r="LN9" s="174">
        <f t="shared" si="33"/>
        <v>16</v>
      </c>
      <c r="LO9" s="174">
        <f t="shared" ref="LO9:NM9" si="34">DAY(LO5)</f>
        <v>17</v>
      </c>
      <c r="LP9" s="174">
        <f t="shared" si="34"/>
        <v>18</v>
      </c>
      <c r="LQ9" s="174">
        <f t="shared" si="34"/>
        <v>19</v>
      </c>
      <c r="LR9" s="174">
        <f t="shared" si="34"/>
        <v>20</v>
      </c>
      <c r="LS9" s="174">
        <f t="shared" si="34"/>
        <v>21</v>
      </c>
      <c r="LT9" s="174">
        <f t="shared" si="34"/>
        <v>22</v>
      </c>
      <c r="LU9" s="174">
        <f t="shared" si="34"/>
        <v>23</v>
      </c>
      <c r="LV9" s="174">
        <f t="shared" si="34"/>
        <v>24</v>
      </c>
      <c r="LW9" s="174">
        <f t="shared" si="34"/>
        <v>25</v>
      </c>
      <c r="LX9" s="174">
        <f t="shared" si="34"/>
        <v>26</v>
      </c>
      <c r="LY9" s="174">
        <f t="shared" si="34"/>
        <v>27</v>
      </c>
      <c r="LZ9" s="174">
        <f t="shared" si="34"/>
        <v>28</v>
      </c>
      <c r="MA9" s="174">
        <f t="shared" si="34"/>
        <v>29</v>
      </c>
      <c r="MB9" s="174">
        <f t="shared" si="34"/>
        <v>30</v>
      </c>
      <c r="MC9" s="174">
        <f t="shared" si="34"/>
        <v>1</v>
      </c>
      <c r="MD9" s="174">
        <f t="shared" si="34"/>
        <v>2</v>
      </c>
      <c r="ME9" s="174">
        <f t="shared" si="34"/>
        <v>3</v>
      </c>
      <c r="MF9" s="174">
        <f t="shared" si="34"/>
        <v>4</v>
      </c>
      <c r="MG9" s="174">
        <f t="shared" si="34"/>
        <v>5</v>
      </c>
      <c r="MH9" s="174">
        <f t="shared" si="34"/>
        <v>6</v>
      </c>
      <c r="MI9" s="174">
        <f t="shared" si="34"/>
        <v>7</v>
      </c>
      <c r="MJ9" s="174">
        <f t="shared" si="34"/>
        <v>8</v>
      </c>
      <c r="MK9" s="174">
        <f t="shared" si="34"/>
        <v>9</v>
      </c>
      <c r="ML9" s="174">
        <f t="shared" si="34"/>
        <v>10</v>
      </c>
      <c r="MM9" s="174">
        <f t="shared" si="34"/>
        <v>11</v>
      </c>
      <c r="MN9" s="174">
        <f t="shared" si="34"/>
        <v>12</v>
      </c>
      <c r="MO9" s="174">
        <f t="shared" si="34"/>
        <v>13</v>
      </c>
      <c r="MP9" s="174">
        <f t="shared" si="34"/>
        <v>14</v>
      </c>
      <c r="MQ9" s="174">
        <f t="shared" si="34"/>
        <v>15</v>
      </c>
      <c r="MR9" s="174">
        <f t="shared" si="34"/>
        <v>16</v>
      </c>
      <c r="MS9" s="174">
        <f t="shared" si="34"/>
        <v>17</v>
      </c>
      <c r="MT9" s="174">
        <f t="shared" si="34"/>
        <v>18</v>
      </c>
      <c r="MU9" s="174">
        <f t="shared" si="34"/>
        <v>19</v>
      </c>
      <c r="MV9" s="174">
        <f t="shared" si="34"/>
        <v>20</v>
      </c>
      <c r="MW9" s="174">
        <f t="shared" si="34"/>
        <v>21</v>
      </c>
      <c r="MX9" s="174">
        <f t="shared" si="34"/>
        <v>22</v>
      </c>
      <c r="MY9" s="174">
        <f t="shared" si="34"/>
        <v>23</v>
      </c>
      <c r="MZ9" s="174">
        <f t="shared" si="34"/>
        <v>24</v>
      </c>
      <c r="NA9" s="174">
        <f t="shared" si="34"/>
        <v>25</v>
      </c>
      <c r="NB9" s="174">
        <f t="shared" si="34"/>
        <v>26</v>
      </c>
      <c r="NC9" s="174">
        <f t="shared" si="34"/>
        <v>27</v>
      </c>
      <c r="ND9" s="174">
        <f t="shared" si="34"/>
        <v>28</v>
      </c>
      <c r="NE9" s="174">
        <f t="shared" si="34"/>
        <v>29</v>
      </c>
      <c r="NF9" s="174">
        <f t="shared" si="34"/>
        <v>30</v>
      </c>
      <c r="NG9" s="174">
        <f t="shared" si="34"/>
        <v>31</v>
      </c>
      <c r="NH9" s="174">
        <f t="shared" si="34"/>
        <v>1</v>
      </c>
      <c r="NI9" s="174">
        <f t="shared" si="34"/>
        <v>2</v>
      </c>
      <c r="NJ9" s="174">
        <f t="shared" si="34"/>
        <v>3</v>
      </c>
      <c r="NK9" s="174">
        <f t="shared" si="34"/>
        <v>4</v>
      </c>
      <c r="NL9" s="174">
        <f t="shared" si="34"/>
        <v>5</v>
      </c>
      <c r="NM9" s="175">
        <f t="shared" si="34"/>
        <v>6</v>
      </c>
    </row>
    <row r="10" spans="2:377" s="6" customFormat="1" ht="17.100000000000001" customHeight="1" thickBot="1">
      <c r="E10" s="169" t="s">
        <v>180</v>
      </c>
      <c r="F10" s="169" t="s">
        <v>26</v>
      </c>
      <c r="G10" s="170" t="str">
        <f>VLOOKUP(G6,$NT$20:$NV$26,3,0)</f>
        <v>M</v>
      </c>
      <c r="H10" s="168" t="str">
        <f t="shared" ref="H10:BS10" si="35">VLOOKUP(H6,$NT$20:$NV$26,3,0)</f>
        <v>Me</v>
      </c>
      <c r="I10" s="168" t="str">
        <f t="shared" si="35"/>
        <v>J</v>
      </c>
      <c r="J10" s="168" t="str">
        <f t="shared" si="35"/>
        <v>V</v>
      </c>
      <c r="K10" s="168" t="str">
        <f t="shared" si="35"/>
        <v>S</v>
      </c>
      <c r="L10" s="168" t="str">
        <f t="shared" si="35"/>
        <v>D</v>
      </c>
      <c r="M10" s="168" t="str">
        <f t="shared" si="35"/>
        <v>L</v>
      </c>
      <c r="N10" s="168" t="str">
        <f t="shared" si="35"/>
        <v>M</v>
      </c>
      <c r="O10" s="168" t="str">
        <f t="shared" si="35"/>
        <v>Me</v>
      </c>
      <c r="P10" s="168" t="str">
        <f t="shared" si="35"/>
        <v>J</v>
      </c>
      <c r="Q10" s="168" t="str">
        <f t="shared" si="35"/>
        <v>V</v>
      </c>
      <c r="R10" s="168" t="str">
        <f t="shared" si="35"/>
        <v>S</v>
      </c>
      <c r="S10" s="168" t="str">
        <f t="shared" si="35"/>
        <v>D</v>
      </c>
      <c r="T10" s="168" t="str">
        <f t="shared" si="35"/>
        <v>L</v>
      </c>
      <c r="U10" s="168" t="str">
        <f t="shared" si="35"/>
        <v>M</v>
      </c>
      <c r="V10" s="168" t="str">
        <f t="shared" si="35"/>
        <v>Me</v>
      </c>
      <c r="W10" s="168" t="str">
        <f t="shared" si="35"/>
        <v>J</v>
      </c>
      <c r="X10" s="168" t="str">
        <f t="shared" si="35"/>
        <v>V</v>
      </c>
      <c r="Y10" s="168" t="str">
        <f t="shared" si="35"/>
        <v>S</v>
      </c>
      <c r="Z10" s="168" t="str">
        <f t="shared" si="35"/>
        <v>D</v>
      </c>
      <c r="AA10" s="168" t="str">
        <f t="shared" si="35"/>
        <v>L</v>
      </c>
      <c r="AB10" s="168" t="str">
        <f t="shared" si="35"/>
        <v>M</v>
      </c>
      <c r="AC10" s="168" t="str">
        <f t="shared" si="35"/>
        <v>Me</v>
      </c>
      <c r="AD10" s="168" t="str">
        <f t="shared" si="35"/>
        <v>J</v>
      </c>
      <c r="AE10" s="168" t="str">
        <f t="shared" si="35"/>
        <v>V</v>
      </c>
      <c r="AF10" s="168" t="str">
        <f t="shared" si="35"/>
        <v>S</v>
      </c>
      <c r="AG10" s="168" t="str">
        <f t="shared" si="35"/>
        <v>D</v>
      </c>
      <c r="AH10" s="168" t="str">
        <f t="shared" si="35"/>
        <v>L</v>
      </c>
      <c r="AI10" s="168" t="str">
        <f t="shared" si="35"/>
        <v>M</v>
      </c>
      <c r="AJ10" s="168" t="str">
        <f t="shared" si="35"/>
        <v>Me</v>
      </c>
      <c r="AK10" s="168" t="str">
        <f t="shared" si="35"/>
        <v>J</v>
      </c>
      <c r="AL10" s="168" t="str">
        <f t="shared" si="35"/>
        <v>V</v>
      </c>
      <c r="AM10" s="168" t="str">
        <f t="shared" si="35"/>
        <v>S</v>
      </c>
      <c r="AN10" s="168" t="str">
        <f t="shared" si="35"/>
        <v>D</v>
      </c>
      <c r="AO10" s="168" t="str">
        <f t="shared" si="35"/>
        <v>L</v>
      </c>
      <c r="AP10" s="168" t="str">
        <f t="shared" si="35"/>
        <v>M</v>
      </c>
      <c r="AQ10" s="168" t="str">
        <f t="shared" si="35"/>
        <v>Me</v>
      </c>
      <c r="AR10" s="168" t="str">
        <f t="shared" si="35"/>
        <v>J</v>
      </c>
      <c r="AS10" s="168" t="str">
        <f t="shared" si="35"/>
        <v>V</v>
      </c>
      <c r="AT10" s="168" t="str">
        <f t="shared" si="35"/>
        <v>S</v>
      </c>
      <c r="AU10" s="168" t="str">
        <f t="shared" si="35"/>
        <v>D</v>
      </c>
      <c r="AV10" s="168" t="str">
        <f t="shared" si="35"/>
        <v>L</v>
      </c>
      <c r="AW10" s="168" t="str">
        <f t="shared" si="35"/>
        <v>M</v>
      </c>
      <c r="AX10" s="168" t="str">
        <f t="shared" si="35"/>
        <v>Me</v>
      </c>
      <c r="AY10" s="168" t="str">
        <f t="shared" si="35"/>
        <v>J</v>
      </c>
      <c r="AZ10" s="168" t="str">
        <f t="shared" si="35"/>
        <v>V</v>
      </c>
      <c r="BA10" s="168" t="str">
        <f t="shared" si="35"/>
        <v>S</v>
      </c>
      <c r="BB10" s="168" t="str">
        <f t="shared" si="35"/>
        <v>D</v>
      </c>
      <c r="BC10" s="168" t="str">
        <f t="shared" si="35"/>
        <v>L</v>
      </c>
      <c r="BD10" s="168" t="str">
        <f t="shared" si="35"/>
        <v>M</v>
      </c>
      <c r="BE10" s="168" t="str">
        <f t="shared" si="35"/>
        <v>Me</v>
      </c>
      <c r="BF10" s="168" t="str">
        <f t="shared" si="35"/>
        <v>J</v>
      </c>
      <c r="BG10" s="168" t="str">
        <f t="shared" si="35"/>
        <v>V</v>
      </c>
      <c r="BH10" s="168" t="str">
        <f t="shared" si="35"/>
        <v>S</v>
      </c>
      <c r="BI10" s="168" t="str">
        <f t="shared" si="35"/>
        <v>D</v>
      </c>
      <c r="BJ10" s="168" t="str">
        <f t="shared" si="35"/>
        <v>L</v>
      </c>
      <c r="BK10" s="168" t="str">
        <f t="shared" si="35"/>
        <v>M</v>
      </c>
      <c r="BL10" s="168" t="str">
        <f t="shared" si="35"/>
        <v>Me</v>
      </c>
      <c r="BM10" s="168" t="str">
        <f t="shared" si="35"/>
        <v>J</v>
      </c>
      <c r="BN10" s="168" t="str">
        <f t="shared" si="35"/>
        <v>V</v>
      </c>
      <c r="BO10" s="168" t="str">
        <f t="shared" si="35"/>
        <v>S</v>
      </c>
      <c r="BP10" s="168" t="str">
        <f t="shared" si="35"/>
        <v>D</v>
      </c>
      <c r="BQ10" s="168" t="str">
        <f t="shared" si="35"/>
        <v>L</v>
      </c>
      <c r="BR10" s="168" t="str">
        <f t="shared" si="35"/>
        <v>M</v>
      </c>
      <c r="BS10" s="168" t="str">
        <f t="shared" si="35"/>
        <v>Me</v>
      </c>
      <c r="BT10" s="168" t="str">
        <f t="shared" ref="BT10:EE10" si="36">VLOOKUP(BT6,$NT$20:$NV$26,3,0)</f>
        <v>J</v>
      </c>
      <c r="BU10" s="168" t="str">
        <f t="shared" si="36"/>
        <v>V</v>
      </c>
      <c r="BV10" s="168" t="str">
        <f t="shared" si="36"/>
        <v>S</v>
      </c>
      <c r="BW10" s="168" t="str">
        <f t="shared" si="36"/>
        <v>D</v>
      </c>
      <c r="BX10" s="168" t="str">
        <f t="shared" si="36"/>
        <v>L</v>
      </c>
      <c r="BY10" s="168" t="str">
        <f t="shared" si="36"/>
        <v>M</v>
      </c>
      <c r="BZ10" s="168" t="str">
        <f t="shared" si="36"/>
        <v>Me</v>
      </c>
      <c r="CA10" s="168" t="str">
        <f t="shared" si="36"/>
        <v>J</v>
      </c>
      <c r="CB10" s="168" t="str">
        <f t="shared" si="36"/>
        <v>V</v>
      </c>
      <c r="CC10" s="168" t="str">
        <f t="shared" si="36"/>
        <v>S</v>
      </c>
      <c r="CD10" s="168" t="str">
        <f t="shared" si="36"/>
        <v>D</v>
      </c>
      <c r="CE10" s="168" t="str">
        <f t="shared" si="36"/>
        <v>L</v>
      </c>
      <c r="CF10" s="168" t="str">
        <f t="shared" si="36"/>
        <v>M</v>
      </c>
      <c r="CG10" s="168" t="str">
        <f t="shared" si="36"/>
        <v>Me</v>
      </c>
      <c r="CH10" s="168" t="str">
        <f t="shared" si="36"/>
        <v>J</v>
      </c>
      <c r="CI10" s="168" t="str">
        <f t="shared" si="36"/>
        <v>V</v>
      </c>
      <c r="CJ10" s="168" t="str">
        <f t="shared" si="36"/>
        <v>S</v>
      </c>
      <c r="CK10" s="168" t="str">
        <f t="shared" si="36"/>
        <v>D</v>
      </c>
      <c r="CL10" s="168" t="str">
        <f t="shared" si="36"/>
        <v>L</v>
      </c>
      <c r="CM10" s="168" t="str">
        <f t="shared" si="36"/>
        <v>M</v>
      </c>
      <c r="CN10" s="168" t="str">
        <f t="shared" si="36"/>
        <v>Me</v>
      </c>
      <c r="CO10" s="168" t="str">
        <f t="shared" si="36"/>
        <v>J</v>
      </c>
      <c r="CP10" s="168" t="str">
        <f t="shared" si="36"/>
        <v>V</v>
      </c>
      <c r="CQ10" s="168" t="str">
        <f t="shared" si="36"/>
        <v>S</v>
      </c>
      <c r="CR10" s="168" t="str">
        <f t="shared" si="36"/>
        <v>D</v>
      </c>
      <c r="CS10" s="168" t="str">
        <f t="shared" si="36"/>
        <v>L</v>
      </c>
      <c r="CT10" s="168" t="str">
        <f t="shared" si="36"/>
        <v>M</v>
      </c>
      <c r="CU10" s="168" t="str">
        <f t="shared" si="36"/>
        <v>Me</v>
      </c>
      <c r="CV10" s="168" t="str">
        <f t="shared" si="36"/>
        <v>J</v>
      </c>
      <c r="CW10" s="168" t="str">
        <f t="shared" si="36"/>
        <v>V</v>
      </c>
      <c r="CX10" s="168" t="str">
        <f t="shared" si="36"/>
        <v>S</v>
      </c>
      <c r="CY10" s="168" t="str">
        <f t="shared" si="36"/>
        <v>D</v>
      </c>
      <c r="CZ10" s="168" t="str">
        <f t="shared" si="36"/>
        <v>L</v>
      </c>
      <c r="DA10" s="168" t="str">
        <f t="shared" si="36"/>
        <v>M</v>
      </c>
      <c r="DB10" s="168" t="str">
        <f t="shared" si="36"/>
        <v>Me</v>
      </c>
      <c r="DC10" s="168" t="str">
        <f t="shared" si="36"/>
        <v>J</v>
      </c>
      <c r="DD10" s="168" t="str">
        <f t="shared" si="36"/>
        <v>V</v>
      </c>
      <c r="DE10" s="168" t="str">
        <f t="shared" si="36"/>
        <v>S</v>
      </c>
      <c r="DF10" s="168" t="str">
        <f t="shared" si="36"/>
        <v>D</v>
      </c>
      <c r="DG10" s="168" t="str">
        <f t="shared" si="36"/>
        <v>L</v>
      </c>
      <c r="DH10" s="168" t="str">
        <f t="shared" si="36"/>
        <v>M</v>
      </c>
      <c r="DI10" s="168" t="str">
        <f t="shared" si="36"/>
        <v>Me</v>
      </c>
      <c r="DJ10" s="168" t="str">
        <f t="shared" si="36"/>
        <v>J</v>
      </c>
      <c r="DK10" s="168" t="str">
        <f t="shared" si="36"/>
        <v>V</v>
      </c>
      <c r="DL10" s="168" t="str">
        <f t="shared" si="36"/>
        <v>S</v>
      </c>
      <c r="DM10" s="168" t="str">
        <f t="shared" si="36"/>
        <v>D</v>
      </c>
      <c r="DN10" s="168" t="str">
        <f t="shared" si="36"/>
        <v>L</v>
      </c>
      <c r="DO10" s="168" t="str">
        <f t="shared" si="36"/>
        <v>M</v>
      </c>
      <c r="DP10" s="168" t="str">
        <f t="shared" si="36"/>
        <v>Me</v>
      </c>
      <c r="DQ10" s="168" t="str">
        <f t="shared" si="36"/>
        <v>J</v>
      </c>
      <c r="DR10" s="168" t="str">
        <f t="shared" si="36"/>
        <v>V</v>
      </c>
      <c r="DS10" s="168" t="str">
        <f t="shared" si="36"/>
        <v>S</v>
      </c>
      <c r="DT10" s="168" t="str">
        <f t="shared" si="36"/>
        <v>D</v>
      </c>
      <c r="DU10" s="168" t="str">
        <f t="shared" si="36"/>
        <v>L</v>
      </c>
      <c r="DV10" s="168" t="str">
        <f t="shared" si="36"/>
        <v>M</v>
      </c>
      <c r="DW10" s="168" t="str">
        <f t="shared" si="36"/>
        <v>Me</v>
      </c>
      <c r="DX10" s="168" t="str">
        <f t="shared" si="36"/>
        <v>J</v>
      </c>
      <c r="DY10" s="168" t="str">
        <f t="shared" si="36"/>
        <v>V</v>
      </c>
      <c r="DZ10" s="168" t="str">
        <f t="shared" si="36"/>
        <v>S</v>
      </c>
      <c r="EA10" s="168" t="str">
        <f t="shared" si="36"/>
        <v>D</v>
      </c>
      <c r="EB10" s="168" t="str">
        <f t="shared" si="36"/>
        <v>L</v>
      </c>
      <c r="EC10" s="168" t="str">
        <f t="shared" si="36"/>
        <v>M</v>
      </c>
      <c r="ED10" s="168" t="str">
        <f t="shared" si="36"/>
        <v>Me</v>
      </c>
      <c r="EE10" s="168" t="str">
        <f t="shared" si="36"/>
        <v>J</v>
      </c>
      <c r="EF10" s="168" t="str">
        <f t="shared" ref="EF10:GQ10" si="37">VLOOKUP(EF6,$NT$20:$NV$26,3,0)</f>
        <v>V</v>
      </c>
      <c r="EG10" s="168" t="str">
        <f t="shared" si="37"/>
        <v>S</v>
      </c>
      <c r="EH10" s="168" t="str">
        <f t="shared" si="37"/>
        <v>D</v>
      </c>
      <c r="EI10" s="168" t="str">
        <f t="shared" si="37"/>
        <v>L</v>
      </c>
      <c r="EJ10" s="168" t="str">
        <f t="shared" si="37"/>
        <v>M</v>
      </c>
      <c r="EK10" s="168" t="str">
        <f t="shared" si="37"/>
        <v>Me</v>
      </c>
      <c r="EL10" s="168" t="str">
        <f t="shared" si="37"/>
        <v>J</v>
      </c>
      <c r="EM10" s="168" t="str">
        <f t="shared" si="37"/>
        <v>V</v>
      </c>
      <c r="EN10" s="168" t="str">
        <f t="shared" si="37"/>
        <v>S</v>
      </c>
      <c r="EO10" s="168" t="str">
        <f t="shared" si="37"/>
        <v>D</v>
      </c>
      <c r="EP10" s="168" t="str">
        <f t="shared" si="37"/>
        <v>L</v>
      </c>
      <c r="EQ10" s="168" t="str">
        <f t="shared" si="37"/>
        <v>M</v>
      </c>
      <c r="ER10" s="168" t="str">
        <f t="shared" si="37"/>
        <v>Me</v>
      </c>
      <c r="ES10" s="168" t="str">
        <f t="shared" si="37"/>
        <v>J</v>
      </c>
      <c r="ET10" s="168" t="str">
        <f t="shared" si="37"/>
        <v>V</v>
      </c>
      <c r="EU10" s="168" t="str">
        <f t="shared" si="37"/>
        <v>S</v>
      </c>
      <c r="EV10" s="168" t="str">
        <f t="shared" si="37"/>
        <v>D</v>
      </c>
      <c r="EW10" s="168" t="str">
        <f t="shared" si="37"/>
        <v>L</v>
      </c>
      <c r="EX10" s="168" t="str">
        <f t="shared" si="37"/>
        <v>M</v>
      </c>
      <c r="EY10" s="168" t="str">
        <f t="shared" si="37"/>
        <v>Me</v>
      </c>
      <c r="EZ10" s="168" t="str">
        <f t="shared" si="37"/>
        <v>J</v>
      </c>
      <c r="FA10" s="168" t="str">
        <f t="shared" si="37"/>
        <v>V</v>
      </c>
      <c r="FB10" s="168" t="str">
        <f t="shared" si="37"/>
        <v>S</v>
      </c>
      <c r="FC10" s="168" t="str">
        <f t="shared" si="37"/>
        <v>D</v>
      </c>
      <c r="FD10" s="168" t="str">
        <f t="shared" si="37"/>
        <v>L</v>
      </c>
      <c r="FE10" s="168" t="str">
        <f t="shared" si="37"/>
        <v>M</v>
      </c>
      <c r="FF10" s="168" t="str">
        <f t="shared" si="37"/>
        <v>Me</v>
      </c>
      <c r="FG10" s="168" t="str">
        <f t="shared" si="37"/>
        <v>J</v>
      </c>
      <c r="FH10" s="168" t="str">
        <f t="shared" si="37"/>
        <v>V</v>
      </c>
      <c r="FI10" s="168" t="str">
        <f t="shared" si="37"/>
        <v>S</v>
      </c>
      <c r="FJ10" s="168" t="str">
        <f t="shared" si="37"/>
        <v>D</v>
      </c>
      <c r="FK10" s="168" t="str">
        <f t="shared" si="37"/>
        <v>L</v>
      </c>
      <c r="FL10" s="168" t="str">
        <f t="shared" si="37"/>
        <v>M</v>
      </c>
      <c r="FM10" s="168" t="str">
        <f t="shared" si="37"/>
        <v>Me</v>
      </c>
      <c r="FN10" s="168" t="str">
        <f t="shared" si="37"/>
        <v>J</v>
      </c>
      <c r="FO10" s="168" t="str">
        <f t="shared" si="37"/>
        <v>V</v>
      </c>
      <c r="FP10" s="168" t="str">
        <f t="shared" si="37"/>
        <v>S</v>
      </c>
      <c r="FQ10" s="168" t="str">
        <f t="shared" si="37"/>
        <v>D</v>
      </c>
      <c r="FR10" s="168" t="str">
        <f t="shared" si="37"/>
        <v>L</v>
      </c>
      <c r="FS10" s="168" t="str">
        <f t="shared" si="37"/>
        <v>M</v>
      </c>
      <c r="FT10" s="168" t="str">
        <f t="shared" si="37"/>
        <v>Me</v>
      </c>
      <c r="FU10" s="168" t="str">
        <f t="shared" si="37"/>
        <v>J</v>
      </c>
      <c r="FV10" s="168" t="str">
        <f t="shared" si="37"/>
        <v>V</v>
      </c>
      <c r="FW10" s="168" t="str">
        <f t="shared" si="37"/>
        <v>S</v>
      </c>
      <c r="FX10" s="168" t="str">
        <f t="shared" si="37"/>
        <v>D</v>
      </c>
      <c r="FY10" s="168" t="str">
        <f t="shared" si="37"/>
        <v>L</v>
      </c>
      <c r="FZ10" s="168" t="str">
        <f t="shared" si="37"/>
        <v>M</v>
      </c>
      <c r="GA10" s="168" t="str">
        <f t="shared" si="37"/>
        <v>Me</v>
      </c>
      <c r="GB10" s="168" t="str">
        <f t="shared" si="37"/>
        <v>J</v>
      </c>
      <c r="GC10" s="168" t="str">
        <f t="shared" si="37"/>
        <v>V</v>
      </c>
      <c r="GD10" s="168" t="str">
        <f t="shared" si="37"/>
        <v>S</v>
      </c>
      <c r="GE10" s="168" t="str">
        <f t="shared" si="37"/>
        <v>D</v>
      </c>
      <c r="GF10" s="168" t="str">
        <f t="shared" si="37"/>
        <v>L</v>
      </c>
      <c r="GG10" s="168" t="str">
        <f t="shared" si="37"/>
        <v>M</v>
      </c>
      <c r="GH10" s="168" t="str">
        <f t="shared" si="37"/>
        <v>Me</v>
      </c>
      <c r="GI10" s="168" t="str">
        <f t="shared" si="37"/>
        <v>J</v>
      </c>
      <c r="GJ10" s="168" t="str">
        <f t="shared" si="37"/>
        <v>V</v>
      </c>
      <c r="GK10" s="168" t="str">
        <f t="shared" si="37"/>
        <v>S</v>
      </c>
      <c r="GL10" s="168" t="str">
        <f t="shared" si="37"/>
        <v>D</v>
      </c>
      <c r="GM10" s="168" t="str">
        <f t="shared" si="37"/>
        <v>L</v>
      </c>
      <c r="GN10" s="168" t="str">
        <f t="shared" si="37"/>
        <v>M</v>
      </c>
      <c r="GO10" s="168" t="str">
        <f t="shared" si="37"/>
        <v>Me</v>
      </c>
      <c r="GP10" s="168" t="str">
        <f t="shared" si="37"/>
        <v>J</v>
      </c>
      <c r="GQ10" s="168" t="str">
        <f t="shared" si="37"/>
        <v>V</v>
      </c>
      <c r="GR10" s="168" t="str">
        <f t="shared" ref="GR10:JC10" si="38">VLOOKUP(GR6,$NT$20:$NV$26,3,0)</f>
        <v>S</v>
      </c>
      <c r="GS10" s="168" t="str">
        <f t="shared" si="38"/>
        <v>D</v>
      </c>
      <c r="GT10" s="168" t="str">
        <f t="shared" si="38"/>
        <v>L</v>
      </c>
      <c r="GU10" s="168" t="str">
        <f t="shared" si="38"/>
        <v>M</v>
      </c>
      <c r="GV10" s="168" t="str">
        <f t="shared" si="38"/>
        <v>Me</v>
      </c>
      <c r="GW10" s="168" t="str">
        <f t="shared" si="38"/>
        <v>J</v>
      </c>
      <c r="GX10" s="168" t="str">
        <f t="shared" si="38"/>
        <v>V</v>
      </c>
      <c r="GY10" s="168" t="str">
        <f t="shared" si="38"/>
        <v>S</v>
      </c>
      <c r="GZ10" s="168" t="str">
        <f t="shared" si="38"/>
        <v>D</v>
      </c>
      <c r="HA10" s="168" t="str">
        <f t="shared" si="38"/>
        <v>L</v>
      </c>
      <c r="HB10" s="168" t="str">
        <f t="shared" si="38"/>
        <v>M</v>
      </c>
      <c r="HC10" s="168" t="str">
        <f t="shared" si="38"/>
        <v>Me</v>
      </c>
      <c r="HD10" s="168" t="str">
        <f t="shared" si="38"/>
        <v>J</v>
      </c>
      <c r="HE10" s="168" t="str">
        <f t="shared" si="38"/>
        <v>V</v>
      </c>
      <c r="HF10" s="168" t="str">
        <f t="shared" si="38"/>
        <v>S</v>
      </c>
      <c r="HG10" s="168" t="str">
        <f t="shared" si="38"/>
        <v>D</v>
      </c>
      <c r="HH10" s="168" t="str">
        <f t="shared" si="38"/>
        <v>L</v>
      </c>
      <c r="HI10" s="168" t="str">
        <f t="shared" si="38"/>
        <v>M</v>
      </c>
      <c r="HJ10" s="168" t="str">
        <f t="shared" si="38"/>
        <v>Me</v>
      </c>
      <c r="HK10" s="168" t="str">
        <f t="shared" si="38"/>
        <v>J</v>
      </c>
      <c r="HL10" s="168" t="str">
        <f t="shared" si="38"/>
        <v>V</v>
      </c>
      <c r="HM10" s="168" t="str">
        <f t="shared" si="38"/>
        <v>S</v>
      </c>
      <c r="HN10" s="168" t="str">
        <f t="shared" si="38"/>
        <v>D</v>
      </c>
      <c r="HO10" s="168" t="str">
        <f t="shared" si="38"/>
        <v>L</v>
      </c>
      <c r="HP10" s="168" t="str">
        <f t="shared" si="38"/>
        <v>M</v>
      </c>
      <c r="HQ10" s="168" t="str">
        <f t="shared" si="38"/>
        <v>Me</v>
      </c>
      <c r="HR10" s="168" t="str">
        <f t="shared" si="38"/>
        <v>J</v>
      </c>
      <c r="HS10" s="168" t="str">
        <f t="shared" si="38"/>
        <v>V</v>
      </c>
      <c r="HT10" s="168" t="str">
        <f t="shared" si="38"/>
        <v>S</v>
      </c>
      <c r="HU10" s="168" t="str">
        <f t="shared" si="38"/>
        <v>D</v>
      </c>
      <c r="HV10" s="168" t="str">
        <f t="shared" si="38"/>
        <v>L</v>
      </c>
      <c r="HW10" s="168" t="str">
        <f t="shared" si="38"/>
        <v>M</v>
      </c>
      <c r="HX10" s="168" t="str">
        <f t="shared" si="38"/>
        <v>Me</v>
      </c>
      <c r="HY10" s="168" t="str">
        <f t="shared" si="38"/>
        <v>J</v>
      </c>
      <c r="HZ10" s="168" t="str">
        <f t="shared" si="38"/>
        <v>V</v>
      </c>
      <c r="IA10" s="168" t="str">
        <f t="shared" si="38"/>
        <v>S</v>
      </c>
      <c r="IB10" s="168" t="str">
        <f t="shared" si="38"/>
        <v>D</v>
      </c>
      <c r="IC10" s="168" t="str">
        <f t="shared" si="38"/>
        <v>L</v>
      </c>
      <c r="ID10" s="168" t="str">
        <f t="shared" si="38"/>
        <v>M</v>
      </c>
      <c r="IE10" s="168" t="str">
        <f t="shared" si="38"/>
        <v>Me</v>
      </c>
      <c r="IF10" s="168" t="str">
        <f t="shared" si="38"/>
        <v>J</v>
      </c>
      <c r="IG10" s="168" t="str">
        <f t="shared" si="38"/>
        <v>V</v>
      </c>
      <c r="IH10" s="168" t="str">
        <f t="shared" si="38"/>
        <v>S</v>
      </c>
      <c r="II10" s="168" t="str">
        <f t="shared" si="38"/>
        <v>D</v>
      </c>
      <c r="IJ10" s="168" t="str">
        <f t="shared" si="38"/>
        <v>L</v>
      </c>
      <c r="IK10" s="168" t="str">
        <f t="shared" si="38"/>
        <v>M</v>
      </c>
      <c r="IL10" s="168" t="str">
        <f t="shared" si="38"/>
        <v>Me</v>
      </c>
      <c r="IM10" s="168" t="str">
        <f t="shared" si="38"/>
        <v>J</v>
      </c>
      <c r="IN10" s="168" t="str">
        <f t="shared" si="38"/>
        <v>V</v>
      </c>
      <c r="IO10" s="168" t="str">
        <f t="shared" si="38"/>
        <v>S</v>
      </c>
      <c r="IP10" s="168" t="str">
        <f t="shared" si="38"/>
        <v>D</v>
      </c>
      <c r="IQ10" s="168" t="str">
        <f t="shared" si="38"/>
        <v>L</v>
      </c>
      <c r="IR10" s="168" t="str">
        <f t="shared" si="38"/>
        <v>M</v>
      </c>
      <c r="IS10" s="168" t="str">
        <f t="shared" si="38"/>
        <v>Me</v>
      </c>
      <c r="IT10" s="168" t="str">
        <f t="shared" si="38"/>
        <v>J</v>
      </c>
      <c r="IU10" s="168" t="str">
        <f t="shared" si="38"/>
        <v>V</v>
      </c>
      <c r="IV10" s="168" t="str">
        <f t="shared" si="38"/>
        <v>S</v>
      </c>
      <c r="IW10" s="168" t="str">
        <f t="shared" si="38"/>
        <v>D</v>
      </c>
      <c r="IX10" s="168" t="str">
        <f t="shared" si="38"/>
        <v>L</v>
      </c>
      <c r="IY10" s="168" t="str">
        <f t="shared" si="38"/>
        <v>M</v>
      </c>
      <c r="IZ10" s="168" t="str">
        <f t="shared" si="38"/>
        <v>Me</v>
      </c>
      <c r="JA10" s="168" t="str">
        <f t="shared" si="38"/>
        <v>J</v>
      </c>
      <c r="JB10" s="168" t="str">
        <f t="shared" si="38"/>
        <v>V</v>
      </c>
      <c r="JC10" s="168" t="str">
        <f t="shared" si="38"/>
        <v>S</v>
      </c>
      <c r="JD10" s="168" t="str">
        <f t="shared" ref="JD10:LO10" si="39">VLOOKUP(JD6,$NT$20:$NV$26,3,0)</f>
        <v>D</v>
      </c>
      <c r="JE10" s="168" t="str">
        <f t="shared" si="39"/>
        <v>L</v>
      </c>
      <c r="JF10" s="168" t="str">
        <f t="shared" si="39"/>
        <v>M</v>
      </c>
      <c r="JG10" s="168" t="str">
        <f t="shared" si="39"/>
        <v>Me</v>
      </c>
      <c r="JH10" s="168" t="str">
        <f t="shared" si="39"/>
        <v>J</v>
      </c>
      <c r="JI10" s="168" t="str">
        <f t="shared" si="39"/>
        <v>V</v>
      </c>
      <c r="JJ10" s="168" t="str">
        <f t="shared" si="39"/>
        <v>S</v>
      </c>
      <c r="JK10" s="168" t="str">
        <f t="shared" si="39"/>
        <v>D</v>
      </c>
      <c r="JL10" s="168" t="str">
        <f t="shared" si="39"/>
        <v>L</v>
      </c>
      <c r="JM10" s="168" t="str">
        <f t="shared" si="39"/>
        <v>M</v>
      </c>
      <c r="JN10" s="168" t="str">
        <f t="shared" si="39"/>
        <v>Me</v>
      </c>
      <c r="JO10" s="168" t="str">
        <f t="shared" si="39"/>
        <v>J</v>
      </c>
      <c r="JP10" s="168" t="str">
        <f t="shared" si="39"/>
        <v>V</v>
      </c>
      <c r="JQ10" s="168" t="str">
        <f t="shared" si="39"/>
        <v>S</v>
      </c>
      <c r="JR10" s="168" t="str">
        <f t="shared" si="39"/>
        <v>D</v>
      </c>
      <c r="JS10" s="168" t="str">
        <f t="shared" si="39"/>
        <v>L</v>
      </c>
      <c r="JT10" s="168" t="str">
        <f t="shared" si="39"/>
        <v>M</v>
      </c>
      <c r="JU10" s="168" t="str">
        <f t="shared" si="39"/>
        <v>Me</v>
      </c>
      <c r="JV10" s="168" t="str">
        <f t="shared" si="39"/>
        <v>J</v>
      </c>
      <c r="JW10" s="168" t="str">
        <f t="shared" si="39"/>
        <v>V</v>
      </c>
      <c r="JX10" s="168" t="str">
        <f t="shared" si="39"/>
        <v>S</v>
      </c>
      <c r="JY10" s="168" t="str">
        <f t="shared" si="39"/>
        <v>D</v>
      </c>
      <c r="JZ10" s="168" t="str">
        <f t="shared" si="39"/>
        <v>L</v>
      </c>
      <c r="KA10" s="168" t="str">
        <f t="shared" si="39"/>
        <v>M</v>
      </c>
      <c r="KB10" s="168" t="str">
        <f t="shared" si="39"/>
        <v>Me</v>
      </c>
      <c r="KC10" s="168" t="str">
        <f t="shared" si="39"/>
        <v>J</v>
      </c>
      <c r="KD10" s="168" t="str">
        <f t="shared" si="39"/>
        <v>V</v>
      </c>
      <c r="KE10" s="168" t="str">
        <f t="shared" si="39"/>
        <v>S</v>
      </c>
      <c r="KF10" s="168" t="str">
        <f t="shared" si="39"/>
        <v>D</v>
      </c>
      <c r="KG10" s="168" t="str">
        <f t="shared" si="39"/>
        <v>L</v>
      </c>
      <c r="KH10" s="168" t="str">
        <f t="shared" si="39"/>
        <v>M</v>
      </c>
      <c r="KI10" s="168" t="str">
        <f t="shared" si="39"/>
        <v>Me</v>
      </c>
      <c r="KJ10" s="168" t="str">
        <f t="shared" si="39"/>
        <v>J</v>
      </c>
      <c r="KK10" s="168" t="str">
        <f t="shared" si="39"/>
        <v>V</v>
      </c>
      <c r="KL10" s="168" t="str">
        <f t="shared" si="39"/>
        <v>S</v>
      </c>
      <c r="KM10" s="168" t="str">
        <f t="shared" si="39"/>
        <v>D</v>
      </c>
      <c r="KN10" s="168" t="str">
        <f t="shared" si="39"/>
        <v>L</v>
      </c>
      <c r="KO10" s="168" t="str">
        <f t="shared" si="39"/>
        <v>M</v>
      </c>
      <c r="KP10" s="168" t="str">
        <f t="shared" si="39"/>
        <v>Me</v>
      </c>
      <c r="KQ10" s="168" t="str">
        <f t="shared" si="39"/>
        <v>J</v>
      </c>
      <c r="KR10" s="168" t="str">
        <f t="shared" si="39"/>
        <v>V</v>
      </c>
      <c r="KS10" s="168" t="str">
        <f t="shared" si="39"/>
        <v>S</v>
      </c>
      <c r="KT10" s="168" t="str">
        <f t="shared" si="39"/>
        <v>D</v>
      </c>
      <c r="KU10" s="168" t="str">
        <f t="shared" si="39"/>
        <v>L</v>
      </c>
      <c r="KV10" s="168" t="str">
        <f t="shared" si="39"/>
        <v>M</v>
      </c>
      <c r="KW10" s="168" t="str">
        <f t="shared" si="39"/>
        <v>Me</v>
      </c>
      <c r="KX10" s="168" t="str">
        <f t="shared" si="39"/>
        <v>J</v>
      </c>
      <c r="KY10" s="168" t="str">
        <f t="shared" si="39"/>
        <v>V</v>
      </c>
      <c r="KZ10" s="168" t="str">
        <f t="shared" si="39"/>
        <v>S</v>
      </c>
      <c r="LA10" s="168" t="str">
        <f t="shared" si="39"/>
        <v>D</v>
      </c>
      <c r="LB10" s="168" t="str">
        <f t="shared" si="39"/>
        <v>L</v>
      </c>
      <c r="LC10" s="168" t="str">
        <f t="shared" si="39"/>
        <v>M</v>
      </c>
      <c r="LD10" s="168" t="str">
        <f t="shared" si="39"/>
        <v>Me</v>
      </c>
      <c r="LE10" s="168" t="str">
        <f t="shared" si="39"/>
        <v>J</v>
      </c>
      <c r="LF10" s="168" t="str">
        <f t="shared" si="39"/>
        <v>V</v>
      </c>
      <c r="LG10" s="168" t="str">
        <f t="shared" si="39"/>
        <v>S</v>
      </c>
      <c r="LH10" s="168" t="str">
        <f t="shared" si="39"/>
        <v>D</v>
      </c>
      <c r="LI10" s="168" t="str">
        <f t="shared" si="39"/>
        <v>L</v>
      </c>
      <c r="LJ10" s="168" t="str">
        <f t="shared" si="39"/>
        <v>M</v>
      </c>
      <c r="LK10" s="168" t="str">
        <f t="shared" si="39"/>
        <v>Me</v>
      </c>
      <c r="LL10" s="168" t="str">
        <f t="shared" si="39"/>
        <v>J</v>
      </c>
      <c r="LM10" s="168" t="str">
        <f t="shared" si="39"/>
        <v>V</v>
      </c>
      <c r="LN10" s="168" t="str">
        <f t="shared" si="39"/>
        <v>S</v>
      </c>
      <c r="LO10" s="168" t="str">
        <f t="shared" si="39"/>
        <v>D</v>
      </c>
      <c r="LP10" s="168" t="str">
        <f t="shared" ref="LP10:NM10" si="40">VLOOKUP(LP6,$NT$20:$NV$26,3,0)</f>
        <v>L</v>
      </c>
      <c r="LQ10" s="168" t="str">
        <f t="shared" si="40"/>
        <v>M</v>
      </c>
      <c r="LR10" s="168" t="str">
        <f t="shared" si="40"/>
        <v>Me</v>
      </c>
      <c r="LS10" s="168" t="str">
        <f t="shared" si="40"/>
        <v>J</v>
      </c>
      <c r="LT10" s="168" t="str">
        <f t="shared" si="40"/>
        <v>V</v>
      </c>
      <c r="LU10" s="168" t="str">
        <f t="shared" si="40"/>
        <v>S</v>
      </c>
      <c r="LV10" s="168" t="str">
        <f t="shared" si="40"/>
        <v>D</v>
      </c>
      <c r="LW10" s="168" t="str">
        <f t="shared" si="40"/>
        <v>L</v>
      </c>
      <c r="LX10" s="168" t="str">
        <f t="shared" si="40"/>
        <v>M</v>
      </c>
      <c r="LY10" s="168" t="str">
        <f t="shared" si="40"/>
        <v>Me</v>
      </c>
      <c r="LZ10" s="168" t="str">
        <f t="shared" si="40"/>
        <v>J</v>
      </c>
      <c r="MA10" s="168" t="str">
        <f t="shared" si="40"/>
        <v>V</v>
      </c>
      <c r="MB10" s="168" t="str">
        <f t="shared" si="40"/>
        <v>S</v>
      </c>
      <c r="MC10" s="168" t="str">
        <f t="shared" si="40"/>
        <v>D</v>
      </c>
      <c r="MD10" s="168" t="str">
        <f t="shared" si="40"/>
        <v>L</v>
      </c>
      <c r="ME10" s="168" t="str">
        <f t="shared" si="40"/>
        <v>M</v>
      </c>
      <c r="MF10" s="168" t="str">
        <f t="shared" si="40"/>
        <v>Me</v>
      </c>
      <c r="MG10" s="168" t="str">
        <f t="shared" si="40"/>
        <v>J</v>
      </c>
      <c r="MH10" s="168" t="str">
        <f t="shared" si="40"/>
        <v>V</v>
      </c>
      <c r="MI10" s="168" t="str">
        <f t="shared" si="40"/>
        <v>S</v>
      </c>
      <c r="MJ10" s="168" t="str">
        <f t="shared" si="40"/>
        <v>D</v>
      </c>
      <c r="MK10" s="168" t="str">
        <f t="shared" si="40"/>
        <v>L</v>
      </c>
      <c r="ML10" s="168" t="str">
        <f t="shared" si="40"/>
        <v>M</v>
      </c>
      <c r="MM10" s="168" t="str">
        <f t="shared" si="40"/>
        <v>Me</v>
      </c>
      <c r="MN10" s="168" t="str">
        <f t="shared" si="40"/>
        <v>J</v>
      </c>
      <c r="MO10" s="168" t="str">
        <f t="shared" si="40"/>
        <v>V</v>
      </c>
      <c r="MP10" s="168" t="str">
        <f t="shared" si="40"/>
        <v>S</v>
      </c>
      <c r="MQ10" s="168" t="str">
        <f t="shared" si="40"/>
        <v>D</v>
      </c>
      <c r="MR10" s="168" t="str">
        <f t="shared" si="40"/>
        <v>L</v>
      </c>
      <c r="MS10" s="168" t="str">
        <f t="shared" si="40"/>
        <v>M</v>
      </c>
      <c r="MT10" s="168" t="str">
        <f t="shared" si="40"/>
        <v>Me</v>
      </c>
      <c r="MU10" s="168" t="str">
        <f t="shared" si="40"/>
        <v>J</v>
      </c>
      <c r="MV10" s="168" t="str">
        <f t="shared" si="40"/>
        <v>V</v>
      </c>
      <c r="MW10" s="168" t="str">
        <f t="shared" si="40"/>
        <v>S</v>
      </c>
      <c r="MX10" s="168" t="str">
        <f t="shared" si="40"/>
        <v>D</v>
      </c>
      <c r="MY10" s="168" t="str">
        <f t="shared" si="40"/>
        <v>L</v>
      </c>
      <c r="MZ10" s="168" t="str">
        <f t="shared" si="40"/>
        <v>M</v>
      </c>
      <c r="NA10" s="168" t="str">
        <f t="shared" si="40"/>
        <v>Me</v>
      </c>
      <c r="NB10" s="168" t="str">
        <f t="shared" si="40"/>
        <v>J</v>
      </c>
      <c r="NC10" s="168" t="str">
        <f t="shared" si="40"/>
        <v>V</v>
      </c>
      <c r="ND10" s="168" t="str">
        <f t="shared" si="40"/>
        <v>S</v>
      </c>
      <c r="NE10" s="168" t="str">
        <f t="shared" si="40"/>
        <v>D</v>
      </c>
      <c r="NF10" s="168" t="str">
        <f t="shared" si="40"/>
        <v>L</v>
      </c>
      <c r="NG10" s="168" t="str">
        <f t="shared" si="40"/>
        <v>M</v>
      </c>
      <c r="NH10" s="168" t="str">
        <f t="shared" si="40"/>
        <v>Me</v>
      </c>
      <c r="NI10" s="168" t="str">
        <f t="shared" si="40"/>
        <v>J</v>
      </c>
      <c r="NJ10" s="168" t="str">
        <f t="shared" si="40"/>
        <v>V</v>
      </c>
      <c r="NK10" s="168" t="str">
        <f t="shared" si="40"/>
        <v>S</v>
      </c>
      <c r="NL10" s="168" t="str">
        <f t="shared" si="40"/>
        <v>D</v>
      </c>
      <c r="NM10" s="263" t="str">
        <f t="shared" si="40"/>
        <v>L</v>
      </c>
    </row>
    <row r="11" spans="2:377" s="6" customFormat="1" ht="18.95" customHeight="1" thickTop="1">
      <c r="D11" s="277" t="s">
        <v>179</v>
      </c>
      <c r="E11" s="171" t="s">
        <v>233</v>
      </c>
      <c r="F11" s="256"/>
      <c r="G11" s="250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6"/>
    </row>
    <row r="12" spans="2:377" s="6" customFormat="1" ht="18.95" customHeight="1">
      <c r="D12" s="275"/>
      <c r="E12" s="161" t="s">
        <v>198</v>
      </c>
      <c r="F12" s="257">
        <f>IF(E12="","",VLOOKUP(E12,$E$17:$F$62,$F$4,0))</f>
        <v>3646</v>
      </c>
      <c r="G12" s="251" t="str">
        <f>IF($E$12="","",IF(VLOOKUP($E$12,$E$17:$NM$62,G$4,0)=0,"",VLOOKUP($E$12,$E$17:$NM$62,G$4,0)))</f>
        <v/>
      </c>
      <c r="H12" s="141" t="str">
        <f t="shared" ref="H12:AH12" si="41">IF($E$12="","",IF(VLOOKUP($E$12,$E$17:$NM$62,H$4,0)=0,"",VLOOKUP($E$12,$E$17:$NM$62,H$4,0)))</f>
        <v/>
      </c>
      <c r="I12" s="141" t="str">
        <f t="shared" si="41"/>
        <v/>
      </c>
      <c r="J12" s="141" t="str">
        <f t="shared" si="41"/>
        <v/>
      </c>
      <c r="K12" s="141" t="str">
        <f t="shared" si="41"/>
        <v/>
      </c>
      <c r="L12" s="141" t="str">
        <f t="shared" si="41"/>
        <v/>
      </c>
      <c r="M12" s="141" t="str">
        <f t="shared" si="41"/>
        <v/>
      </c>
      <c r="N12" s="141" t="str">
        <f t="shared" si="41"/>
        <v/>
      </c>
      <c r="O12" s="141" t="str">
        <f t="shared" si="41"/>
        <v/>
      </c>
      <c r="P12" s="141" t="str">
        <f t="shared" si="41"/>
        <v/>
      </c>
      <c r="Q12" s="141" t="str">
        <f t="shared" si="41"/>
        <v/>
      </c>
      <c r="R12" s="141" t="str">
        <f t="shared" si="41"/>
        <v/>
      </c>
      <c r="S12" s="141" t="str">
        <f t="shared" si="41"/>
        <v/>
      </c>
      <c r="T12" s="141" t="str">
        <f t="shared" si="41"/>
        <v/>
      </c>
      <c r="U12" s="141" t="str">
        <f t="shared" si="41"/>
        <v/>
      </c>
      <c r="V12" s="141" t="str">
        <f t="shared" si="41"/>
        <v/>
      </c>
      <c r="W12" s="141" t="str">
        <f t="shared" si="41"/>
        <v/>
      </c>
      <c r="X12" s="141" t="str">
        <f t="shared" si="41"/>
        <v/>
      </c>
      <c r="Y12" s="141" t="str">
        <f t="shared" si="41"/>
        <v/>
      </c>
      <c r="Z12" s="141" t="str">
        <f t="shared" si="41"/>
        <v/>
      </c>
      <c r="AA12" s="141" t="str">
        <f t="shared" si="41"/>
        <v/>
      </c>
      <c r="AB12" s="141" t="str">
        <f t="shared" si="41"/>
        <v/>
      </c>
      <c r="AC12" s="141" t="str">
        <f t="shared" si="41"/>
        <v/>
      </c>
      <c r="AD12" s="141" t="str">
        <f t="shared" si="41"/>
        <v/>
      </c>
      <c r="AE12" s="141" t="str">
        <f t="shared" si="41"/>
        <v/>
      </c>
      <c r="AF12" s="141" t="str">
        <f t="shared" si="41"/>
        <v/>
      </c>
      <c r="AG12" s="141" t="str">
        <f t="shared" si="41"/>
        <v/>
      </c>
      <c r="AH12" s="141" t="str">
        <f t="shared" si="41"/>
        <v/>
      </c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59"/>
    </row>
    <row r="13" spans="2:377" s="6" customFormat="1" ht="18.95" customHeight="1">
      <c r="D13" s="275"/>
      <c r="E13" s="161" t="s">
        <v>199</v>
      </c>
      <c r="F13" s="257">
        <f t="shared" ref="F13:F16" si="42">IF(E13="","",VLOOKUP(E13,$E$17:$F$62,$F$4,0))</f>
        <v>5390</v>
      </c>
      <c r="G13" s="251" t="str">
        <f>IF($E$13="","",IF(VLOOKUP($E$13,$E$17:$NM$62,G$4,0)=0,"",VLOOKUP($E$13,$E$17:$NM$62,G$4,0)))</f>
        <v/>
      </c>
      <c r="H13" s="141" t="str">
        <f t="shared" ref="H13:AH13" si="43">IF($E$13="","",IF(VLOOKUP($E$13,$E$17:$NM$62,H$4,0)=0,"",VLOOKUP($E$13,$E$17:$NM$62,H$4,0)))</f>
        <v/>
      </c>
      <c r="I13" s="141" t="str">
        <f t="shared" si="43"/>
        <v/>
      </c>
      <c r="J13" s="141" t="str">
        <f t="shared" si="43"/>
        <v/>
      </c>
      <c r="K13" s="141" t="str">
        <f t="shared" si="43"/>
        <v/>
      </c>
      <c r="L13" s="141" t="str">
        <f t="shared" si="43"/>
        <v/>
      </c>
      <c r="M13" s="141" t="str">
        <f t="shared" si="43"/>
        <v/>
      </c>
      <c r="N13" s="141" t="str">
        <f t="shared" si="43"/>
        <v/>
      </c>
      <c r="O13" s="141" t="str">
        <f t="shared" si="43"/>
        <v/>
      </c>
      <c r="P13" s="141" t="str">
        <f t="shared" si="43"/>
        <v/>
      </c>
      <c r="Q13" s="141" t="str">
        <f t="shared" si="43"/>
        <v/>
      </c>
      <c r="R13" s="141" t="str">
        <f t="shared" si="43"/>
        <v/>
      </c>
      <c r="S13" s="141" t="str">
        <f t="shared" si="43"/>
        <v/>
      </c>
      <c r="T13" s="141" t="str">
        <f t="shared" si="43"/>
        <v/>
      </c>
      <c r="U13" s="141" t="str">
        <f t="shared" si="43"/>
        <v/>
      </c>
      <c r="V13" s="141" t="str">
        <f t="shared" si="43"/>
        <v/>
      </c>
      <c r="W13" s="141" t="str">
        <f t="shared" si="43"/>
        <v/>
      </c>
      <c r="X13" s="141" t="str">
        <f t="shared" si="43"/>
        <v/>
      </c>
      <c r="Y13" s="141" t="str">
        <f t="shared" si="43"/>
        <v/>
      </c>
      <c r="Z13" s="141" t="str">
        <f t="shared" si="43"/>
        <v/>
      </c>
      <c r="AA13" s="141" t="str">
        <f t="shared" si="43"/>
        <v/>
      </c>
      <c r="AB13" s="141" t="str">
        <f t="shared" si="43"/>
        <v/>
      </c>
      <c r="AC13" s="141" t="str">
        <f t="shared" si="43"/>
        <v/>
      </c>
      <c r="AD13" s="141" t="str">
        <f t="shared" si="43"/>
        <v/>
      </c>
      <c r="AE13" s="141" t="str">
        <f t="shared" si="43"/>
        <v/>
      </c>
      <c r="AF13" s="141" t="str">
        <f t="shared" si="43"/>
        <v/>
      </c>
      <c r="AG13" s="141" t="str">
        <f t="shared" si="43"/>
        <v/>
      </c>
      <c r="AH13" s="141" t="str">
        <f t="shared" si="43"/>
        <v/>
      </c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59"/>
    </row>
    <row r="14" spans="2:377" s="6" customFormat="1" ht="18.95" customHeight="1">
      <c r="D14" s="275"/>
      <c r="E14" s="161" t="s">
        <v>224</v>
      </c>
      <c r="F14" s="257">
        <f t="shared" si="42"/>
        <v>9329</v>
      </c>
      <c r="G14" s="251" t="str">
        <f>IF($E$14="","",IF(VLOOKUP($E$14,$E$17:$NM$62,G$4,0)=0,"",VLOOKUP($E$14,$E$17:$NM$62,G$4,0)))</f>
        <v/>
      </c>
      <c r="H14" s="141" t="str">
        <f t="shared" ref="H14:AH14" si="44">IF($E$14="","",IF(VLOOKUP($E$14,$E$17:$NM$62,H$4,0)=0,"",VLOOKUP($E$14,$E$17:$NM$62,H$4,0)))</f>
        <v/>
      </c>
      <c r="I14" s="141" t="str">
        <f t="shared" si="44"/>
        <v/>
      </c>
      <c r="J14" s="141" t="str">
        <f t="shared" si="44"/>
        <v/>
      </c>
      <c r="K14" s="141" t="str">
        <f t="shared" si="44"/>
        <v/>
      </c>
      <c r="L14" s="141" t="str">
        <f t="shared" si="44"/>
        <v/>
      </c>
      <c r="M14" s="141" t="str">
        <f t="shared" si="44"/>
        <v/>
      </c>
      <c r="N14" s="141" t="str">
        <f t="shared" si="44"/>
        <v/>
      </c>
      <c r="O14" s="141" t="str">
        <f t="shared" si="44"/>
        <v/>
      </c>
      <c r="P14" s="141" t="str">
        <f t="shared" si="44"/>
        <v/>
      </c>
      <c r="Q14" s="141" t="str">
        <f t="shared" si="44"/>
        <v/>
      </c>
      <c r="R14" s="141" t="str">
        <f t="shared" si="44"/>
        <v/>
      </c>
      <c r="S14" s="141" t="str">
        <f t="shared" si="44"/>
        <v/>
      </c>
      <c r="T14" s="141" t="str">
        <f t="shared" si="44"/>
        <v/>
      </c>
      <c r="U14" s="141" t="str">
        <f t="shared" si="44"/>
        <v/>
      </c>
      <c r="V14" s="141" t="str">
        <f t="shared" si="44"/>
        <v/>
      </c>
      <c r="W14" s="141" t="str">
        <f t="shared" si="44"/>
        <v/>
      </c>
      <c r="X14" s="141" t="str">
        <f t="shared" si="44"/>
        <v/>
      </c>
      <c r="Y14" s="141" t="str">
        <f t="shared" si="44"/>
        <v/>
      </c>
      <c r="Z14" s="141" t="str">
        <f t="shared" si="44"/>
        <v/>
      </c>
      <c r="AA14" s="141" t="str">
        <f t="shared" si="44"/>
        <v/>
      </c>
      <c r="AB14" s="141" t="str">
        <f t="shared" si="44"/>
        <v/>
      </c>
      <c r="AC14" s="141" t="str">
        <f t="shared" si="44"/>
        <v/>
      </c>
      <c r="AD14" s="141" t="str">
        <f t="shared" si="44"/>
        <v/>
      </c>
      <c r="AE14" s="141" t="str">
        <f t="shared" si="44"/>
        <v/>
      </c>
      <c r="AF14" s="141" t="str">
        <f t="shared" si="44"/>
        <v/>
      </c>
      <c r="AG14" s="141" t="str">
        <f t="shared" si="44"/>
        <v/>
      </c>
      <c r="AH14" s="141" t="str">
        <f t="shared" si="44"/>
        <v/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59"/>
    </row>
    <row r="15" spans="2:377" s="6" customFormat="1" ht="18.95" customHeight="1">
      <c r="D15" s="275"/>
      <c r="E15" s="161" t="s">
        <v>228</v>
      </c>
      <c r="F15" s="257">
        <f t="shared" si="42"/>
        <v>5234</v>
      </c>
      <c r="G15" s="251" t="str">
        <f>IF($E$15="","",IF(VLOOKUP($E$15,$E$17:$NM$62,G$4,0)=0,"",VLOOKUP($E$15,$E$17:$NM$62,G$4,0)))</f>
        <v/>
      </c>
      <c r="H15" s="141" t="str">
        <f t="shared" ref="H15:AH15" si="45">IF($E$15="","",IF(VLOOKUP($E$15,$E$17:$NM$62,H$4,0)=0,"",VLOOKUP($E$15,$E$17:$NM$62,H$4,0)))</f>
        <v/>
      </c>
      <c r="I15" s="141" t="str">
        <f t="shared" si="45"/>
        <v/>
      </c>
      <c r="J15" s="141" t="str">
        <f t="shared" si="45"/>
        <v/>
      </c>
      <c r="K15" s="141" t="str">
        <f t="shared" si="45"/>
        <v/>
      </c>
      <c r="L15" s="141" t="str">
        <f t="shared" si="45"/>
        <v/>
      </c>
      <c r="M15" s="141" t="str">
        <f t="shared" si="45"/>
        <v/>
      </c>
      <c r="N15" s="141" t="str">
        <f t="shared" si="45"/>
        <v/>
      </c>
      <c r="O15" s="141" t="str">
        <f t="shared" si="45"/>
        <v/>
      </c>
      <c r="P15" s="141" t="str">
        <f t="shared" si="45"/>
        <v/>
      </c>
      <c r="Q15" s="141" t="str">
        <f t="shared" si="45"/>
        <v/>
      </c>
      <c r="R15" s="141" t="str">
        <f t="shared" si="45"/>
        <v/>
      </c>
      <c r="S15" s="141" t="str">
        <f t="shared" si="45"/>
        <v/>
      </c>
      <c r="T15" s="141" t="str">
        <f t="shared" si="45"/>
        <v/>
      </c>
      <c r="U15" s="141" t="str">
        <f t="shared" si="45"/>
        <v/>
      </c>
      <c r="V15" s="141" t="str">
        <f t="shared" si="45"/>
        <v/>
      </c>
      <c r="W15" s="141" t="str">
        <f t="shared" si="45"/>
        <v/>
      </c>
      <c r="X15" s="141" t="str">
        <f t="shared" si="45"/>
        <v/>
      </c>
      <c r="Y15" s="141" t="str">
        <f t="shared" si="45"/>
        <v/>
      </c>
      <c r="Z15" s="141" t="str">
        <f t="shared" si="45"/>
        <v/>
      </c>
      <c r="AA15" s="141" t="str">
        <f t="shared" si="45"/>
        <v/>
      </c>
      <c r="AB15" s="141" t="str">
        <f t="shared" si="45"/>
        <v/>
      </c>
      <c r="AC15" s="141" t="str">
        <f t="shared" si="45"/>
        <v/>
      </c>
      <c r="AD15" s="141" t="str">
        <f t="shared" si="45"/>
        <v/>
      </c>
      <c r="AE15" s="141" t="str">
        <f t="shared" si="45"/>
        <v/>
      </c>
      <c r="AF15" s="141" t="str">
        <f t="shared" si="45"/>
        <v/>
      </c>
      <c r="AG15" s="141" t="str">
        <f t="shared" si="45"/>
        <v/>
      </c>
      <c r="AH15" s="141" t="str">
        <f t="shared" si="45"/>
        <v/>
      </c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59"/>
    </row>
    <row r="16" spans="2:377" s="6" customFormat="1" ht="18" customHeight="1" thickBot="1">
      <c r="D16" s="278"/>
      <c r="E16" s="167"/>
      <c r="F16" s="258" t="str">
        <f t="shared" si="42"/>
        <v/>
      </c>
      <c r="G16" s="252" t="str">
        <f>IF($E$16="","",IF(VLOOKUP($E$16,$E$17:$NM$62,G$4,0)=0,"",VLOOKUP($E$16,$E$17:$NM$62,G$4,0)))</f>
        <v/>
      </c>
      <c r="H16" s="142" t="str">
        <f t="shared" ref="H16:AH16" si="46">IF($E$16="","",IF(VLOOKUP($E$16,$E$17:$NM$62,H$4,0)=0,"",VLOOKUP($E$16,$E$17:$NM$62,H$4,0)))</f>
        <v/>
      </c>
      <c r="I16" s="142" t="str">
        <f t="shared" si="46"/>
        <v/>
      </c>
      <c r="J16" s="142" t="str">
        <f t="shared" si="46"/>
        <v/>
      </c>
      <c r="K16" s="142" t="str">
        <f t="shared" si="46"/>
        <v/>
      </c>
      <c r="L16" s="142" t="str">
        <f t="shared" si="46"/>
        <v/>
      </c>
      <c r="M16" s="142" t="str">
        <f t="shared" si="46"/>
        <v/>
      </c>
      <c r="N16" s="142" t="str">
        <f t="shared" si="46"/>
        <v/>
      </c>
      <c r="O16" s="142" t="str">
        <f t="shared" si="46"/>
        <v/>
      </c>
      <c r="P16" s="142" t="str">
        <f t="shared" si="46"/>
        <v/>
      </c>
      <c r="Q16" s="142" t="str">
        <f t="shared" si="46"/>
        <v/>
      </c>
      <c r="R16" s="142" t="str">
        <f t="shared" si="46"/>
        <v/>
      </c>
      <c r="S16" s="142" t="str">
        <f t="shared" si="46"/>
        <v/>
      </c>
      <c r="T16" s="142" t="str">
        <f t="shared" si="46"/>
        <v/>
      </c>
      <c r="U16" s="142" t="str">
        <f t="shared" si="46"/>
        <v/>
      </c>
      <c r="V16" s="142" t="str">
        <f t="shared" si="46"/>
        <v/>
      </c>
      <c r="W16" s="142" t="str">
        <f t="shared" si="46"/>
        <v/>
      </c>
      <c r="X16" s="142" t="str">
        <f t="shared" si="46"/>
        <v/>
      </c>
      <c r="Y16" s="142" t="str">
        <f t="shared" si="46"/>
        <v/>
      </c>
      <c r="Z16" s="142" t="str">
        <f t="shared" si="46"/>
        <v/>
      </c>
      <c r="AA16" s="142" t="str">
        <f t="shared" si="46"/>
        <v/>
      </c>
      <c r="AB16" s="142" t="str">
        <f t="shared" si="46"/>
        <v/>
      </c>
      <c r="AC16" s="142" t="str">
        <f t="shared" si="46"/>
        <v/>
      </c>
      <c r="AD16" s="142" t="str">
        <f t="shared" si="46"/>
        <v/>
      </c>
      <c r="AE16" s="142" t="str">
        <f t="shared" si="46"/>
        <v/>
      </c>
      <c r="AF16" s="142" t="str">
        <f t="shared" si="46"/>
        <v/>
      </c>
      <c r="AG16" s="142" t="str">
        <f t="shared" si="46"/>
        <v/>
      </c>
      <c r="AH16" s="142" t="str">
        <f t="shared" si="46"/>
        <v/>
      </c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2"/>
      <c r="CT16" s="142"/>
      <c r="CU16" s="142"/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  <c r="JU16" s="142"/>
      <c r="JV16" s="142"/>
      <c r="JW16" s="142"/>
      <c r="JX16" s="142"/>
      <c r="JY16" s="142"/>
      <c r="JZ16" s="142"/>
      <c r="KA16" s="142"/>
      <c r="KB16" s="142"/>
      <c r="KC16" s="142"/>
      <c r="KD16" s="142"/>
      <c r="KE16" s="142"/>
      <c r="KF16" s="142"/>
      <c r="KG16" s="142"/>
      <c r="KH16" s="142"/>
      <c r="KI16" s="142"/>
      <c r="KJ16" s="142"/>
      <c r="KK16" s="142"/>
      <c r="KL16" s="142"/>
      <c r="KM16" s="142"/>
      <c r="KN16" s="142"/>
      <c r="KO16" s="142"/>
      <c r="KP16" s="142"/>
      <c r="KQ16" s="142"/>
      <c r="KR16" s="142"/>
      <c r="KS16" s="142"/>
      <c r="KT16" s="142"/>
      <c r="KU16" s="142"/>
      <c r="KV16" s="142"/>
      <c r="KW16" s="142"/>
      <c r="KX16" s="142"/>
      <c r="KY16" s="142"/>
      <c r="KZ16" s="142"/>
      <c r="LA16" s="142"/>
      <c r="LB16" s="142"/>
      <c r="LC16" s="142"/>
      <c r="LD16" s="142"/>
      <c r="LE16" s="142"/>
      <c r="LF16" s="142"/>
      <c r="LG16" s="142"/>
      <c r="LH16" s="142"/>
      <c r="LI16" s="142"/>
      <c r="LJ16" s="142"/>
      <c r="LK16" s="142"/>
      <c r="LL16" s="142"/>
      <c r="LM16" s="142"/>
      <c r="LN16" s="142"/>
      <c r="LO16" s="142"/>
      <c r="LP16" s="142"/>
      <c r="LQ16" s="142"/>
      <c r="LR16" s="142"/>
      <c r="LS16" s="142"/>
      <c r="LT16" s="142"/>
      <c r="LU16" s="142"/>
      <c r="LV16" s="142"/>
      <c r="LW16" s="142"/>
      <c r="LX16" s="142"/>
      <c r="LY16" s="142"/>
      <c r="LZ16" s="142"/>
      <c r="MA16" s="142"/>
      <c r="MB16" s="142"/>
      <c r="MC16" s="142"/>
      <c r="MD16" s="142"/>
      <c r="ME16" s="142"/>
      <c r="MF16" s="142"/>
      <c r="MG16" s="142"/>
      <c r="MH16" s="142"/>
      <c r="MI16" s="142"/>
      <c r="MJ16" s="142"/>
      <c r="MK16" s="142"/>
      <c r="ML16" s="142"/>
      <c r="MM16" s="142"/>
      <c r="MN16" s="142"/>
      <c r="MO16" s="142"/>
      <c r="MP16" s="142"/>
      <c r="MQ16" s="142"/>
      <c r="MR16" s="142"/>
      <c r="MS16" s="142"/>
      <c r="MT16" s="142"/>
      <c r="MU16" s="142"/>
      <c r="MV16" s="142"/>
      <c r="MW16" s="142"/>
      <c r="MX16" s="142"/>
      <c r="MY16" s="142"/>
      <c r="MZ16" s="142"/>
      <c r="NA16" s="142"/>
      <c r="NB16" s="142"/>
      <c r="NC16" s="142"/>
      <c r="ND16" s="142"/>
      <c r="NE16" s="142"/>
      <c r="NF16" s="142"/>
      <c r="NG16" s="142"/>
      <c r="NH16" s="142"/>
      <c r="NI16" s="142"/>
      <c r="NJ16" s="142"/>
      <c r="NK16" s="142"/>
      <c r="NL16" s="142"/>
      <c r="NM16" s="172"/>
    </row>
    <row r="17" spans="4:387" ht="15" customHeight="1">
      <c r="D17" s="274" t="s">
        <v>5</v>
      </c>
      <c r="E17" s="166" t="s">
        <v>198</v>
      </c>
      <c r="F17" s="259">
        <v>3646</v>
      </c>
      <c r="G17" s="253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  <c r="HK17" s="177"/>
      <c r="HL17" s="177"/>
      <c r="HM17" s="177"/>
      <c r="HN17" s="177"/>
      <c r="HO17" s="177"/>
      <c r="HP17" s="177"/>
      <c r="HQ17" s="177"/>
      <c r="HR17" s="177"/>
      <c r="HS17" s="177"/>
      <c r="HT17" s="177"/>
      <c r="HU17" s="177"/>
      <c r="HV17" s="177"/>
      <c r="HW17" s="177"/>
      <c r="HX17" s="177"/>
      <c r="HY17" s="177"/>
      <c r="HZ17" s="177"/>
      <c r="IA17" s="177"/>
      <c r="IB17" s="177"/>
      <c r="IC17" s="177"/>
      <c r="ID17" s="177"/>
      <c r="IE17" s="177"/>
      <c r="IF17" s="177"/>
      <c r="IG17" s="177"/>
      <c r="IH17" s="177"/>
      <c r="II17" s="177"/>
      <c r="IJ17" s="177"/>
      <c r="IK17" s="177"/>
      <c r="IL17" s="177"/>
      <c r="IM17" s="177"/>
      <c r="IN17" s="177"/>
      <c r="IO17" s="177"/>
      <c r="IP17" s="177"/>
      <c r="IQ17" s="177"/>
      <c r="IR17" s="177"/>
      <c r="IS17" s="177"/>
      <c r="IT17" s="177"/>
      <c r="IU17" s="177"/>
      <c r="IV17" s="177"/>
      <c r="IW17" s="177"/>
      <c r="IX17" s="177"/>
      <c r="IY17" s="177"/>
      <c r="IZ17" s="177"/>
      <c r="JA17" s="177"/>
      <c r="JB17" s="177"/>
      <c r="JC17" s="177"/>
      <c r="JD17" s="177"/>
      <c r="JE17" s="177"/>
      <c r="JF17" s="177"/>
      <c r="JG17" s="177"/>
      <c r="JH17" s="177"/>
      <c r="JI17" s="177"/>
      <c r="JJ17" s="177"/>
      <c r="JK17" s="177"/>
      <c r="JL17" s="177"/>
      <c r="JM17" s="177"/>
      <c r="JN17" s="177"/>
      <c r="JO17" s="177"/>
      <c r="JP17" s="177"/>
      <c r="JQ17" s="177"/>
      <c r="JR17" s="177"/>
      <c r="JS17" s="177"/>
      <c r="JT17" s="177"/>
      <c r="JU17" s="177"/>
      <c r="JV17" s="177"/>
      <c r="JW17" s="177"/>
      <c r="JX17" s="177"/>
      <c r="JY17" s="177"/>
      <c r="JZ17" s="177"/>
      <c r="KA17" s="177"/>
      <c r="KB17" s="177"/>
      <c r="KC17" s="177"/>
      <c r="KD17" s="177"/>
      <c r="KE17" s="177"/>
      <c r="KF17" s="177"/>
      <c r="KG17" s="177"/>
      <c r="KH17" s="177"/>
      <c r="KI17" s="177"/>
      <c r="KJ17" s="177"/>
      <c r="KK17" s="177"/>
      <c r="KL17" s="177"/>
      <c r="KM17" s="177"/>
      <c r="KN17" s="177"/>
      <c r="KO17" s="177"/>
      <c r="KP17" s="177"/>
      <c r="KQ17" s="177"/>
      <c r="KR17" s="177"/>
      <c r="KS17" s="177"/>
      <c r="KT17" s="177"/>
      <c r="KU17" s="177"/>
      <c r="KV17" s="177"/>
      <c r="KW17" s="177"/>
      <c r="KX17" s="177"/>
      <c r="KY17" s="177"/>
      <c r="KZ17" s="177"/>
      <c r="LA17" s="177"/>
      <c r="LB17" s="177"/>
      <c r="LC17" s="177"/>
      <c r="LD17" s="177"/>
      <c r="LE17" s="177"/>
      <c r="LF17" s="177"/>
      <c r="LG17" s="177"/>
      <c r="LH17" s="177"/>
      <c r="LI17" s="177"/>
      <c r="LJ17" s="177"/>
      <c r="LK17" s="177"/>
      <c r="LL17" s="177"/>
      <c r="LM17" s="177"/>
      <c r="LN17" s="177"/>
      <c r="LO17" s="177"/>
      <c r="LP17" s="177"/>
      <c r="LQ17" s="177"/>
      <c r="LR17" s="177"/>
      <c r="LS17" s="177"/>
      <c r="LT17" s="177"/>
      <c r="LU17" s="177"/>
      <c r="LV17" s="177"/>
      <c r="LW17" s="177"/>
      <c r="LX17" s="177"/>
      <c r="LY17" s="177"/>
      <c r="LZ17" s="177"/>
      <c r="MA17" s="177"/>
      <c r="MB17" s="177"/>
      <c r="MC17" s="177"/>
      <c r="MD17" s="177"/>
      <c r="ME17" s="177"/>
      <c r="MF17" s="177"/>
      <c r="MG17" s="177"/>
      <c r="MH17" s="177"/>
      <c r="MI17" s="177"/>
      <c r="MJ17" s="177"/>
      <c r="MK17" s="177"/>
      <c r="ML17" s="177"/>
      <c r="MM17" s="177"/>
      <c r="MN17" s="177"/>
      <c r="MO17" s="177"/>
      <c r="MP17" s="177"/>
      <c r="MQ17" s="177"/>
      <c r="MR17" s="177"/>
      <c r="MS17" s="177"/>
      <c r="MT17" s="177"/>
      <c r="MU17" s="177"/>
      <c r="MV17" s="177"/>
      <c r="MW17" s="177"/>
      <c r="MX17" s="177"/>
      <c r="MY17" s="177"/>
      <c r="MZ17" s="177"/>
      <c r="NA17" s="177"/>
      <c r="NB17" s="177"/>
      <c r="NC17" s="177"/>
      <c r="ND17" s="177"/>
      <c r="NE17" s="177"/>
      <c r="NF17" s="177"/>
      <c r="NG17" s="177"/>
      <c r="NH17" s="177"/>
      <c r="NI17" s="177"/>
      <c r="NJ17" s="177"/>
      <c r="NK17" s="177"/>
      <c r="NL17" s="177"/>
      <c r="NM17" s="247"/>
    </row>
    <row r="18" spans="4:387">
      <c r="D18" s="274"/>
      <c r="E18" s="10" t="s">
        <v>200</v>
      </c>
      <c r="F18" s="260">
        <v>2837</v>
      </c>
      <c r="G18" s="25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59"/>
    </row>
    <row r="19" spans="4:387">
      <c r="D19" s="274"/>
      <c r="E19" s="10" t="s">
        <v>201</v>
      </c>
      <c r="F19" s="260">
        <v>2960</v>
      </c>
      <c r="G19" s="25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  <c r="IU19" s="141"/>
      <c r="IV19" s="141"/>
      <c r="IW19" s="141"/>
      <c r="IX19" s="141"/>
      <c r="IY19" s="141"/>
      <c r="IZ19" s="141"/>
      <c r="JA19" s="141"/>
      <c r="JB19" s="141"/>
      <c r="JC19" s="141"/>
      <c r="JD19" s="141"/>
      <c r="JE19" s="141"/>
      <c r="JF19" s="141"/>
      <c r="JG19" s="141"/>
      <c r="JH19" s="141"/>
      <c r="JI19" s="141"/>
      <c r="JJ19" s="141"/>
      <c r="JK19" s="141"/>
      <c r="JL19" s="141"/>
      <c r="JM19" s="141"/>
      <c r="JN19" s="141"/>
      <c r="JO19" s="141"/>
      <c r="JP19" s="141"/>
      <c r="JQ19" s="141"/>
      <c r="JR19" s="141"/>
      <c r="JS19" s="141"/>
      <c r="JT19" s="141"/>
      <c r="JU19" s="141"/>
      <c r="JV19" s="141"/>
      <c r="JW19" s="141"/>
      <c r="JX19" s="141"/>
      <c r="JY19" s="141"/>
      <c r="JZ19" s="141"/>
      <c r="KA19" s="141"/>
      <c r="KB19" s="141"/>
      <c r="KC19" s="141"/>
      <c r="KD19" s="141"/>
      <c r="KE19" s="141"/>
      <c r="KF19" s="141"/>
      <c r="KG19" s="141"/>
      <c r="KH19" s="141"/>
      <c r="KI19" s="141"/>
      <c r="KJ19" s="141"/>
      <c r="KK19" s="141"/>
      <c r="KL19" s="141"/>
      <c r="KM19" s="141"/>
      <c r="KN19" s="141"/>
      <c r="KO19" s="141"/>
      <c r="KP19" s="141"/>
      <c r="KQ19" s="141"/>
      <c r="KR19" s="141"/>
      <c r="KS19" s="141"/>
      <c r="KT19" s="141"/>
      <c r="KU19" s="141"/>
      <c r="KV19" s="141"/>
      <c r="KW19" s="141"/>
      <c r="KX19" s="141"/>
      <c r="KY19" s="141"/>
      <c r="KZ19" s="141"/>
      <c r="LA19" s="141"/>
      <c r="LB19" s="141"/>
      <c r="LC19" s="141"/>
      <c r="LD19" s="141"/>
      <c r="LE19" s="141"/>
      <c r="LF19" s="141"/>
      <c r="LG19" s="141"/>
      <c r="LH19" s="141"/>
      <c r="LI19" s="141"/>
      <c r="LJ19" s="141"/>
      <c r="LK19" s="141"/>
      <c r="LL19" s="141"/>
      <c r="LM19" s="141"/>
      <c r="LN19" s="141"/>
      <c r="LO19" s="141"/>
      <c r="LP19" s="141"/>
      <c r="LQ19" s="141"/>
      <c r="LR19" s="141"/>
      <c r="LS19" s="141"/>
      <c r="LT19" s="141"/>
      <c r="LU19" s="141"/>
      <c r="LV19" s="141"/>
      <c r="LW19" s="141"/>
      <c r="LX19" s="141"/>
      <c r="LY19" s="141"/>
      <c r="LZ19" s="141"/>
      <c r="MA19" s="141"/>
      <c r="MB19" s="141"/>
      <c r="MC19" s="141"/>
      <c r="MD19" s="141"/>
      <c r="ME19" s="141"/>
      <c r="MF19" s="141"/>
      <c r="MG19" s="141"/>
      <c r="MH19" s="141"/>
      <c r="MI19" s="141"/>
      <c r="MJ19" s="141"/>
      <c r="MK19" s="141"/>
      <c r="ML19" s="141"/>
      <c r="MM19" s="141"/>
      <c r="MN19" s="141"/>
      <c r="MO19" s="141"/>
      <c r="MP19" s="141"/>
      <c r="MQ19" s="141"/>
      <c r="MR19" s="141"/>
      <c r="MS19" s="141"/>
      <c r="MT19" s="141"/>
      <c r="MU19" s="141"/>
      <c r="MV19" s="141"/>
      <c r="MW19" s="141"/>
      <c r="MX19" s="141"/>
      <c r="MY19" s="141"/>
      <c r="MZ19" s="141"/>
      <c r="NA19" s="141"/>
      <c r="NB19" s="141"/>
      <c r="NC19" s="141"/>
      <c r="ND19" s="141"/>
      <c r="NE19" s="141"/>
      <c r="NF19" s="141"/>
      <c r="NG19" s="141"/>
      <c r="NH19" s="141"/>
      <c r="NI19" s="141"/>
      <c r="NJ19" s="141"/>
      <c r="NK19" s="141"/>
      <c r="NL19" s="141"/>
      <c r="NM19" s="159"/>
      <c r="NT19" s="3" t="s">
        <v>6</v>
      </c>
      <c r="NU19" s="3" t="s">
        <v>4</v>
      </c>
      <c r="NV19" s="3" t="s">
        <v>13</v>
      </c>
      <c r="NW19" s="3" t="s">
        <v>43</v>
      </c>
    </row>
    <row r="20" spans="4:387">
      <c r="D20" s="274"/>
      <c r="E20" s="10" t="s">
        <v>202</v>
      </c>
      <c r="F20" s="260">
        <v>2183</v>
      </c>
      <c r="G20" s="25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41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1"/>
      <c r="FB20" s="141"/>
      <c r="FC20" s="141"/>
      <c r="FD20" s="141"/>
      <c r="FE20" s="141"/>
      <c r="FF20" s="141"/>
      <c r="FG20" s="141"/>
      <c r="FH20" s="141"/>
      <c r="FI20" s="141"/>
      <c r="FJ20" s="141"/>
      <c r="FK20" s="141"/>
      <c r="FL20" s="141"/>
      <c r="FM20" s="141"/>
      <c r="FN20" s="141"/>
      <c r="FO20" s="141"/>
      <c r="FP20" s="141"/>
      <c r="FQ20" s="141"/>
      <c r="FR20" s="141"/>
      <c r="FS20" s="141"/>
      <c r="FT20" s="141"/>
      <c r="FU20" s="141"/>
      <c r="FV20" s="141"/>
      <c r="FW20" s="141"/>
      <c r="FX20" s="141"/>
      <c r="FY20" s="141"/>
      <c r="FZ20" s="141"/>
      <c r="GA20" s="141"/>
      <c r="GB20" s="141"/>
      <c r="GC20" s="141"/>
      <c r="GD20" s="141"/>
      <c r="GE20" s="141"/>
      <c r="GF20" s="141"/>
      <c r="GG20" s="141"/>
      <c r="GH20" s="141"/>
      <c r="GI20" s="141"/>
      <c r="GJ20" s="141"/>
      <c r="GK20" s="141"/>
      <c r="GL20" s="141"/>
      <c r="GM20" s="141"/>
      <c r="GN20" s="141"/>
      <c r="GO20" s="141"/>
      <c r="GP20" s="141"/>
      <c r="GQ20" s="141"/>
      <c r="GR20" s="141"/>
      <c r="GS20" s="141"/>
      <c r="GT20" s="141"/>
      <c r="GU20" s="141"/>
      <c r="GV20" s="141"/>
      <c r="GW20" s="141"/>
      <c r="GX20" s="141"/>
      <c r="GY20" s="141"/>
      <c r="GZ20" s="141"/>
      <c r="HA20" s="141"/>
      <c r="HB20" s="141"/>
      <c r="HC20" s="141"/>
      <c r="HD20" s="141"/>
      <c r="HE20" s="141"/>
      <c r="HF20" s="141"/>
      <c r="HG20" s="141"/>
      <c r="HH20" s="141"/>
      <c r="HI20" s="141"/>
      <c r="HJ20" s="141"/>
      <c r="HK20" s="141"/>
      <c r="HL20" s="141"/>
      <c r="HM20" s="141"/>
      <c r="HN20" s="141"/>
      <c r="HO20" s="141"/>
      <c r="HP20" s="141"/>
      <c r="HQ20" s="141"/>
      <c r="HR20" s="141"/>
      <c r="HS20" s="141"/>
      <c r="HT20" s="141"/>
      <c r="HU20" s="141"/>
      <c r="HV20" s="141"/>
      <c r="HW20" s="141"/>
      <c r="HX20" s="141"/>
      <c r="HY20" s="141"/>
      <c r="HZ20" s="141"/>
      <c r="IA20" s="141"/>
      <c r="IB20" s="141"/>
      <c r="IC20" s="141"/>
      <c r="ID20" s="141"/>
      <c r="IE20" s="141"/>
      <c r="IF20" s="141"/>
      <c r="IG20" s="141"/>
      <c r="IH20" s="141"/>
      <c r="II20" s="141"/>
      <c r="IJ20" s="141"/>
      <c r="IK20" s="141"/>
      <c r="IL20" s="141"/>
      <c r="IM20" s="141"/>
      <c r="IN20" s="141"/>
      <c r="IO20" s="141"/>
      <c r="IP20" s="141"/>
      <c r="IQ20" s="141"/>
      <c r="IR20" s="141"/>
      <c r="IS20" s="141"/>
      <c r="IT20" s="141"/>
      <c r="IU20" s="141"/>
      <c r="IV20" s="141"/>
      <c r="IW20" s="141"/>
      <c r="IX20" s="141"/>
      <c r="IY20" s="141"/>
      <c r="IZ20" s="141"/>
      <c r="JA20" s="141"/>
      <c r="JB20" s="141"/>
      <c r="JC20" s="141"/>
      <c r="JD20" s="141"/>
      <c r="JE20" s="141"/>
      <c r="JF20" s="141"/>
      <c r="JG20" s="141"/>
      <c r="JH20" s="141"/>
      <c r="JI20" s="141"/>
      <c r="JJ20" s="141"/>
      <c r="JK20" s="141"/>
      <c r="JL20" s="141"/>
      <c r="JM20" s="141"/>
      <c r="JN20" s="141"/>
      <c r="JO20" s="141"/>
      <c r="JP20" s="141"/>
      <c r="JQ20" s="141"/>
      <c r="JR20" s="141"/>
      <c r="JS20" s="141"/>
      <c r="JT20" s="141"/>
      <c r="JU20" s="141"/>
      <c r="JV20" s="141"/>
      <c r="JW20" s="141"/>
      <c r="JX20" s="141"/>
      <c r="JY20" s="141"/>
      <c r="JZ20" s="141"/>
      <c r="KA20" s="141"/>
      <c r="KB20" s="141"/>
      <c r="KC20" s="141"/>
      <c r="KD20" s="141"/>
      <c r="KE20" s="141"/>
      <c r="KF20" s="141"/>
      <c r="KG20" s="141"/>
      <c r="KH20" s="141"/>
      <c r="KI20" s="141"/>
      <c r="KJ20" s="141"/>
      <c r="KK20" s="141"/>
      <c r="KL20" s="141"/>
      <c r="KM20" s="141"/>
      <c r="KN20" s="141"/>
      <c r="KO20" s="141"/>
      <c r="KP20" s="141"/>
      <c r="KQ20" s="141"/>
      <c r="KR20" s="141"/>
      <c r="KS20" s="141"/>
      <c r="KT20" s="141"/>
      <c r="KU20" s="141"/>
      <c r="KV20" s="141"/>
      <c r="KW20" s="141"/>
      <c r="KX20" s="141"/>
      <c r="KY20" s="141"/>
      <c r="KZ20" s="141"/>
      <c r="LA20" s="141"/>
      <c r="LB20" s="141"/>
      <c r="LC20" s="141"/>
      <c r="LD20" s="141"/>
      <c r="LE20" s="141"/>
      <c r="LF20" s="141"/>
      <c r="LG20" s="141"/>
      <c r="LH20" s="141"/>
      <c r="LI20" s="141"/>
      <c r="LJ20" s="141"/>
      <c r="LK20" s="141"/>
      <c r="LL20" s="141"/>
      <c r="LM20" s="141"/>
      <c r="LN20" s="141"/>
      <c r="LO20" s="141"/>
      <c r="LP20" s="141"/>
      <c r="LQ20" s="141"/>
      <c r="LR20" s="141"/>
      <c r="LS20" s="141"/>
      <c r="LT20" s="141"/>
      <c r="LU20" s="141"/>
      <c r="LV20" s="141"/>
      <c r="LW20" s="141"/>
      <c r="LX20" s="141"/>
      <c r="LY20" s="141"/>
      <c r="LZ20" s="141"/>
      <c r="MA20" s="141"/>
      <c r="MB20" s="141"/>
      <c r="MC20" s="141"/>
      <c r="MD20" s="141"/>
      <c r="ME20" s="141"/>
      <c r="MF20" s="141"/>
      <c r="MG20" s="141"/>
      <c r="MH20" s="141"/>
      <c r="MI20" s="141"/>
      <c r="MJ20" s="141"/>
      <c r="MK20" s="141"/>
      <c r="ML20" s="141"/>
      <c r="MM20" s="141"/>
      <c r="MN20" s="141"/>
      <c r="MO20" s="141"/>
      <c r="MP20" s="141"/>
      <c r="MQ20" s="141"/>
      <c r="MR20" s="141"/>
      <c r="MS20" s="141"/>
      <c r="MT20" s="141"/>
      <c r="MU20" s="141"/>
      <c r="MV20" s="141"/>
      <c r="MW20" s="141"/>
      <c r="MX20" s="141"/>
      <c r="MY20" s="141"/>
      <c r="MZ20" s="141"/>
      <c r="NA20" s="141"/>
      <c r="NB20" s="141"/>
      <c r="NC20" s="141"/>
      <c r="ND20" s="141"/>
      <c r="NE20" s="141"/>
      <c r="NF20" s="141"/>
      <c r="NG20" s="141"/>
      <c r="NH20" s="141"/>
      <c r="NI20" s="141"/>
      <c r="NJ20" s="141"/>
      <c r="NK20" s="141"/>
      <c r="NL20" s="141"/>
      <c r="NM20" s="159"/>
      <c r="NT20" s="3">
        <v>1</v>
      </c>
      <c r="NU20" s="3" t="s">
        <v>7</v>
      </c>
      <c r="NV20" s="3" t="s">
        <v>39</v>
      </c>
      <c r="NW20" s="3" t="s">
        <v>7</v>
      </c>
    </row>
    <row r="21" spans="4:387">
      <c r="D21" s="274"/>
      <c r="E21" s="10" t="s">
        <v>203</v>
      </c>
      <c r="F21" s="260">
        <v>8341</v>
      </c>
      <c r="G21" s="25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41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1"/>
      <c r="FB21" s="141"/>
      <c r="FC21" s="141"/>
      <c r="FD21" s="141"/>
      <c r="FE21" s="141"/>
      <c r="FF21" s="141"/>
      <c r="FG21" s="141"/>
      <c r="FH21" s="141"/>
      <c r="FI21" s="141"/>
      <c r="FJ21" s="141"/>
      <c r="FK21" s="141"/>
      <c r="FL21" s="141"/>
      <c r="FM21" s="141"/>
      <c r="FN21" s="141"/>
      <c r="FO21" s="141"/>
      <c r="FP21" s="141"/>
      <c r="FQ21" s="141"/>
      <c r="FR21" s="141"/>
      <c r="FS21" s="141"/>
      <c r="FT21" s="141"/>
      <c r="FU21" s="141"/>
      <c r="FV21" s="141"/>
      <c r="FW21" s="141"/>
      <c r="FX21" s="141"/>
      <c r="FY21" s="141"/>
      <c r="FZ21" s="141"/>
      <c r="GA21" s="141"/>
      <c r="GB21" s="141"/>
      <c r="GC21" s="141"/>
      <c r="GD21" s="141"/>
      <c r="GE21" s="141"/>
      <c r="GF21" s="141"/>
      <c r="GG21" s="141"/>
      <c r="GH21" s="141"/>
      <c r="GI21" s="141"/>
      <c r="GJ21" s="141"/>
      <c r="GK21" s="141"/>
      <c r="GL21" s="141"/>
      <c r="GM21" s="141"/>
      <c r="GN21" s="141"/>
      <c r="GO21" s="141"/>
      <c r="GP21" s="141"/>
      <c r="GQ21" s="141"/>
      <c r="GR21" s="141"/>
      <c r="GS21" s="141"/>
      <c r="GT21" s="141"/>
      <c r="GU21" s="141"/>
      <c r="GV21" s="141"/>
      <c r="GW21" s="141"/>
      <c r="GX21" s="141"/>
      <c r="GY21" s="141"/>
      <c r="GZ21" s="141"/>
      <c r="HA21" s="141"/>
      <c r="HB21" s="141"/>
      <c r="HC21" s="141"/>
      <c r="HD21" s="141"/>
      <c r="HE21" s="141"/>
      <c r="HF21" s="141"/>
      <c r="HG21" s="141"/>
      <c r="HH21" s="141"/>
      <c r="HI21" s="141"/>
      <c r="HJ21" s="141"/>
      <c r="HK21" s="141"/>
      <c r="HL21" s="141"/>
      <c r="HM21" s="141"/>
      <c r="HN21" s="141"/>
      <c r="HO21" s="141"/>
      <c r="HP21" s="141"/>
      <c r="HQ21" s="141"/>
      <c r="HR21" s="141"/>
      <c r="HS21" s="141"/>
      <c r="HT21" s="141"/>
      <c r="HU21" s="141"/>
      <c r="HV21" s="141"/>
      <c r="HW21" s="141"/>
      <c r="HX21" s="141"/>
      <c r="HY21" s="141"/>
      <c r="HZ21" s="141"/>
      <c r="IA21" s="141"/>
      <c r="IB21" s="141"/>
      <c r="IC21" s="141"/>
      <c r="ID21" s="141"/>
      <c r="IE21" s="141"/>
      <c r="IF21" s="141"/>
      <c r="IG21" s="141"/>
      <c r="IH21" s="141"/>
      <c r="II21" s="141"/>
      <c r="IJ21" s="141"/>
      <c r="IK21" s="141"/>
      <c r="IL21" s="141"/>
      <c r="IM21" s="141"/>
      <c r="IN21" s="141"/>
      <c r="IO21" s="141"/>
      <c r="IP21" s="141"/>
      <c r="IQ21" s="141"/>
      <c r="IR21" s="141"/>
      <c r="IS21" s="141"/>
      <c r="IT21" s="141"/>
      <c r="IU21" s="141"/>
      <c r="IV21" s="141"/>
      <c r="IW21" s="141"/>
      <c r="IX21" s="141"/>
      <c r="IY21" s="141"/>
      <c r="IZ21" s="141"/>
      <c r="JA21" s="141"/>
      <c r="JB21" s="141"/>
      <c r="JC21" s="141"/>
      <c r="JD21" s="141"/>
      <c r="JE21" s="141"/>
      <c r="JF21" s="141"/>
      <c r="JG21" s="141"/>
      <c r="JH21" s="141"/>
      <c r="JI21" s="141"/>
      <c r="JJ21" s="141"/>
      <c r="JK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  <c r="JW21" s="141"/>
      <c r="JX21" s="141"/>
      <c r="JY21" s="141"/>
      <c r="JZ21" s="141"/>
      <c r="KA21" s="141"/>
      <c r="KB21" s="141"/>
      <c r="KC21" s="141"/>
      <c r="KD21" s="141"/>
      <c r="KE21" s="141"/>
      <c r="KF21" s="141"/>
      <c r="KG21" s="141"/>
      <c r="KH21" s="141"/>
      <c r="KI21" s="141"/>
      <c r="KJ21" s="141"/>
      <c r="KK21" s="141"/>
      <c r="KL21" s="141"/>
      <c r="KM21" s="141"/>
      <c r="KN21" s="141"/>
      <c r="KO21" s="141"/>
      <c r="KP21" s="141"/>
      <c r="KQ21" s="141"/>
      <c r="KR21" s="141"/>
      <c r="KS21" s="141"/>
      <c r="KT21" s="141"/>
      <c r="KU21" s="141"/>
      <c r="KV21" s="141"/>
      <c r="KW21" s="141"/>
      <c r="KX21" s="141"/>
      <c r="KY21" s="141"/>
      <c r="KZ21" s="141"/>
      <c r="LA21" s="141"/>
      <c r="LB21" s="141"/>
      <c r="LC21" s="141"/>
      <c r="LD21" s="141"/>
      <c r="LE21" s="141"/>
      <c r="LF21" s="141"/>
      <c r="LG21" s="141"/>
      <c r="LH21" s="141"/>
      <c r="LI21" s="141"/>
      <c r="LJ21" s="141"/>
      <c r="LK21" s="141"/>
      <c r="LL21" s="141"/>
      <c r="LM21" s="141"/>
      <c r="LN21" s="141"/>
      <c r="LO21" s="141"/>
      <c r="LP21" s="141"/>
      <c r="LQ21" s="141"/>
      <c r="LR21" s="141"/>
      <c r="LS21" s="141"/>
      <c r="LT21" s="141"/>
      <c r="LU21" s="141"/>
      <c r="LV21" s="141"/>
      <c r="LW21" s="141"/>
      <c r="LX21" s="141"/>
      <c r="LY21" s="141"/>
      <c r="LZ21" s="141"/>
      <c r="MA21" s="141"/>
      <c r="MB21" s="141"/>
      <c r="MC21" s="141"/>
      <c r="MD21" s="141"/>
      <c r="ME21" s="141"/>
      <c r="MF21" s="141"/>
      <c r="MG21" s="141"/>
      <c r="MH21" s="141"/>
      <c r="MI21" s="141"/>
      <c r="MJ21" s="141"/>
      <c r="MK21" s="141"/>
      <c r="ML21" s="141"/>
      <c r="MM21" s="141"/>
      <c r="MN21" s="141"/>
      <c r="MO21" s="141"/>
      <c r="MP21" s="141"/>
      <c r="MQ21" s="141"/>
      <c r="MR21" s="141"/>
      <c r="MS21" s="141"/>
      <c r="MT21" s="141"/>
      <c r="MU21" s="141"/>
      <c r="MV21" s="141"/>
      <c r="MW21" s="141"/>
      <c r="MX21" s="141"/>
      <c r="MY21" s="141"/>
      <c r="MZ21" s="141"/>
      <c r="NA21" s="141"/>
      <c r="NB21" s="141"/>
      <c r="NC21" s="141"/>
      <c r="ND21" s="141"/>
      <c r="NE21" s="141"/>
      <c r="NF21" s="141"/>
      <c r="NG21" s="141"/>
      <c r="NH21" s="141"/>
      <c r="NI21" s="141"/>
      <c r="NJ21" s="141"/>
      <c r="NK21" s="141"/>
      <c r="NL21" s="141"/>
      <c r="NM21" s="159"/>
      <c r="NT21" s="3">
        <v>2</v>
      </c>
      <c r="NU21" s="3" t="s">
        <v>8</v>
      </c>
      <c r="NV21" s="3" t="s">
        <v>40</v>
      </c>
      <c r="NW21" s="3" t="s">
        <v>8</v>
      </c>
    </row>
    <row r="22" spans="4:387">
      <c r="D22" s="274"/>
      <c r="E22" s="10" t="s">
        <v>204</v>
      </c>
      <c r="F22" s="260">
        <v>1258</v>
      </c>
      <c r="G22" s="25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1"/>
      <c r="FB22" s="141"/>
      <c r="FC22" s="141"/>
      <c r="FD22" s="141"/>
      <c r="FE22" s="141"/>
      <c r="FF22" s="141"/>
      <c r="FG22" s="141"/>
      <c r="FH22" s="141"/>
      <c r="FI22" s="141"/>
      <c r="FJ22" s="141"/>
      <c r="FK22" s="141"/>
      <c r="FL22" s="141"/>
      <c r="FM22" s="141"/>
      <c r="FN22" s="141"/>
      <c r="FO22" s="141"/>
      <c r="FP22" s="141"/>
      <c r="FQ22" s="141"/>
      <c r="FR22" s="141"/>
      <c r="FS22" s="141"/>
      <c r="FT22" s="141"/>
      <c r="FU22" s="141"/>
      <c r="FV22" s="141"/>
      <c r="FW22" s="141"/>
      <c r="FX22" s="141"/>
      <c r="FY22" s="141"/>
      <c r="FZ22" s="141"/>
      <c r="GA22" s="141"/>
      <c r="GB22" s="141"/>
      <c r="GC22" s="141"/>
      <c r="GD22" s="141"/>
      <c r="GE22" s="141"/>
      <c r="GF22" s="141"/>
      <c r="GG22" s="141"/>
      <c r="GH22" s="141"/>
      <c r="GI22" s="141"/>
      <c r="GJ22" s="141"/>
      <c r="GK22" s="141"/>
      <c r="GL22" s="141"/>
      <c r="GM22" s="141"/>
      <c r="GN22" s="141"/>
      <c r="GO22" s="141"/>
      <c r="GP22" s="141"/>
      <c r="GQ22" s="141"/>
      <c r="GR22" s="141"/>
      <c r="GS22" s="141"/>
      <c r="GT22" s="141"/>
      <c r="GU22" s="141"/>
      <c r="GV22" s="141"/>
      <c r="GW22" s="141"/>
      <c r="GX22" s="141"/>
      <c r="GY22" s="141"/>
      <c r="GZ22" s="141"/>
      <c r="HA22" s="141"/>
      <c r="HB22" s="141"/>
      <c r="HC22" s="141"/>
      <c r="HD22" s="141"/>
      <c r="HE22" s="141"/>
      <c r="HF22" s="141"/>
      <c r="HG22" s="141"/>
      <c r="HH22" s="141"/>
      <c r="HI22" s="141"/>
      <c r="HJ22" s="141"/>
      <c r="HK22" s="141"/>
      <c r="HL22" s="141"/>
      <c r="HM22" s="141"/>
      <c r="HN22" s="141"/>
      <c r="HO22" s="141"/>
      <c r="HP22" s="141"/>
      <c r="HQ22" s="141"/>
      <c r="HR22" s="141"/>
      <c r="HS22" s="141"/>
      <c r="HT22" s="141"/>
      <c r="HU22" s="141"/>
      <c r="HV22" s="141"/>
      <c r="HW22" s="141"/>
      <c r="HX22" s="141"/>
      <c r="HY22" s="141"/>
      <c r="HZ22" s="141"/>
      <c r="IA22" s="141"/>
      <c r="IB22" s="141"/>
      <c r="IC22" s="141"/>
      <c r="ID22" s="141"/>
      <c r="IE22" s="141"/>
      <c r="IF22" s="141"/>
      <c r="IG22" s="141"/>
      <c r="IH22" s="141"/>
      <c r="II22" s="141"/>
      <c r="IJ22" s="141"/>
      <c r="IK22" s="141"/>
      <c r="IL22" s="141"/>
      <c r="IM22" s="141"/>
      <c r="IN22" s="141"/>
      <c r="IO22" s="141"/>
      <c r="IP22" s="141"/>
      <c r="IQ22" s="141"/>
      <c r="IR22" s="141"/>
      <c r="IS22" s="141"/>
      <c r="IT22" s="141"/>
      <c r="IU22" s="141"/>
      <c r="IV22" s="141"/>
      <c r="IW22" s="141"/>
      <c r="IX22" s="141"/>
      <c r="IY22" s="141"/>
      <c r="IZ22" s="141"/>
      <c r="JA22" s="141"/>
      <c r="JB22" s="141"/>
      <c r="JC22" s="141"/>
      <c r="JD22" s="141"/>
      <c r="JE22" s="141"/>
      <c r="JF22" s="141"/>
      <c r="JG22" s="141"/>
      <c r="JH22" s="141"/>
      <c r="JI22" s="141"/>
      <c r="JJ22" s="141"/>
      <c r="JK22" s="141"/>
      <c r="JL22" s="141"/>
      <c r="JM22" s="141"/>
      <c r="JN22" s="141"/>
      <c r="JO22" s="141"/>
      <c r="JP22" s="141"/>
      <c r="JQ22" s="141"/>
      <c r="JR22" s="141"/>
      <c r="JS22" s="141"/>
      <c r="JT22" s="141"/>
      <c r="JU22" s="141"/>
      <c r="JV22" s="141"/>
      <c r="JW22" s="141"/>
      <c r="JX22" s="141"/>
      <c r="JY22" s="141"/>
      <c r="JZ22" s="141"/>
      <c r="KA22" s="141"/>
      <c r="KB22" s="141"/>
      <c r="KC22" s="141"/>
      <c r="KD22" s="141"/>
      <c r="KE22" s="141"/>
      <c r="KF22" s="141"/>
      <c r="KG22" s="141"/>
      <c r="KH22" s="141"/>
      <c r="KI22" s="141"/>
      <c r="KJ22" s="141"/>
      <c r="KK22" s="141"/>
      <c r="KL22" s="141"/>
      <c r="KM22" s="141"/>
      <c r="KN22" s="141"/>
      <c r="KO22" s="141"/>
      <c r="KP22" s="141"/>
      <c r="KQ22" s="141"/>
      <c r="KR22" s="141"/>
      <c r="KS22" s="141"/>
      <c r="KT22" s="141"/>
      <c r="KU22" s="141"/>
      <c r="KV22" s="141"/>
      <c r="KW22" s="141"/>
      <c r="KX22" s="141"/>
      <c r="KY22" s="141"/>
      <c r="KZ22" s="141"/>
      <c r="LA22" s="141"/>
      <c r="LB22" s="141"/>
      <c r="LC22" s="141"/>
      <c r="LD22" s="141"/>
      <c r="LE22" s="141"/>
      <c r="LF22" s="141"/>
      <c r="LG22" s="141"/>
      <c r="LH22" s="141"/>
      <c r="LI22" s="141"/>
      <c r="LJ22" s="141"/>
      <c r="LK22" s="141"/>
      <c r="LL22" s="141"/>
      <c r="LM22" s="141"/>
      <c r="LN22" s="141"/>
      <c r="LO22" s="141"/>
      <c r="LP22" s="141"/>
      <c r="LQ22" s="141"/>
      <c r="LR22" s="141"/>
      <c r="LS22" s="141"/>
      <c r="LT22" s="141"/>
      <c r="LU22" s="141"/>
      <c r="LV22" s="141"/>
      <c r="LW22" s="141"/>
      <c r="LX22" s="141"/>
      <c r="LY22" s="141"/>
      <c r="LZ22" s="141"/>
      <c r="MA22" s="141"/>
      <c r="MB22" s="141"/>
      <c r="MC22" s="141"/>
      <c r="MD22" s="141"/>
      <c r="ME22" s="141"/>
      <c r="MF22" s="141"/>
      <c r="MG22" s="141"/>
      <c r="MH22" s="141"/>
      <c r="MI22" s="141"/>
      <c r="MJ22" s="141"/>
      <c r="MK22" s="141"/>
      <c r="ML22" s="141"/>
      <c r="MM22" s="141"/>
      <c r="MN22" s="141"/>
      <c r="MO22" s="141"/>
      <c r="MP22" s="141"/>
      <c r="MQ22" s="141"/>
      <c r="MR22" s="141"/>
      <c r="MS22" s="141"/>
      <c r="MT22" s="141"/>
      <c r="MU22" s="141"/>
      <c r="MV22" s="141"/>
      <c r="MW22" s="141"/>
      <c r="MX22" s="141"/>
      <c r="MY22" s="141"/>
      <c r="MZ22" s="141"/>
      <c r="NA22" s="141"/>
      <c r="NB22" s="141"/>
      <c r="NC22" s="141"/>
      <c r="ND22" s="141"/>
      <c r="NE22" s="141"/>
      <c r="NF22" s="141"/>
      <c r="NG22" s="141"/>
      <c r="NH22" s="141"/>
      <c r="NI22" s="141"/>
      <c r="NJ22" s="141"/>
      <c r="NK22" s="141"/>
      <c r="NL22" s="141"/>
      <c r="NM22" s="159"/>
      <c r="NT22" s="3">
        <v>3</v>
      </c>
      <c r="NU22" s="3" t="s">
        <v>9</v>
      </c>
      <c r="NV22" s="3" t="s">
        <v>42</v>
      </c>
      <c r="NW22" s="3" t="s">
        <v>9</v>
      </c>
    </row>
    <row r="23" spans="4:387">
      <c r="D23" s="274"/>
      <c r="E23" s="10" t="s">
        <v>205</v>
      </c>
      <c r="F23" s="260">
        <v>9734</v>
      </c>
      <c r="G23" s="25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59"/>
      <c r="NT23" s="3">
        <v>4</v>
      </c>
      <c r="NU23" s="3" t="s">
        <v>10</v>
      </c>
      <c r="NV23" s="3" t="s">
        <v>49</v>
      </c>
      <c r="NW23" s="3" t="s">
        <v>10</v>
      </c>
    </row>
    <row r="24" spans="4:387">
      <c r="D24" s="275"/>
      <c r="E24" s="10" t="s">
        <v>206</v>
      </c>
      <c r="F24" s="260">
        <v>3986</v>
      </c>
      <c r="G24" s="25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59"/>
      <c r="NT24" s="3">
        <v>5</v>
      </c>
      <c r="NU24" s="3" t="s">
        <v>11</v>
      </c>
      <c r="NV24" s="3" t="s">
        <v>47</v>
      </c>
      <c r="NW24" s="3" t="s">
        <v>11</v>
      </c>
    </row>
    <row r="25" spans="4:387">
      <c r="D25" s="274"/>
      <c r="E25" s="10" t="s">
        <v>207</v>
      </c>
      <c r="F25" s="260">
        <v>6476</v>
      </c>
      <c r="G25" s="25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1"/>
      <c r="KG25" s="141"/>
      <c r="KH25" s="141"/>
      <c r="KI25" s="141"/>
      <c r="KJ25" s="141"/>
      <c r="KK25" s="141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1"/>
      <c r="NA25" s="141"/>
      <c r="NB25" s="141"/>
      <c r="NC25" s="141"/>
      <c r="ND25" s="141"/>
      <c r="NE25" s="141"/>
      <c r="NF25" s="141"/>
      <c r="NG25" s="141"/>
      <c r="NH25" s="141"/>
      <c r="NI25" s="141"/>
      <c r="NJ25" s="141"/>
      <c r="NK25" s="141"/>
      <c r="NL25" s="141"/>
      <c r="NM25" s="159"/>
      <c r="NT25" s="3">
        <v>6</v>
      </c>
      <c r="NU25" s="3" t="s">
        <v>12</v>
      </c>
      <c r="NV25" s="3" t="s">
        <v>48</v>
      </c>
      <c r="NW25" s="3" t="s">
        <v>12</v>
      </c>
    </row>
    <row r="26" spans="4:387">
      <c r="D26" s="274"/>
      <c r="E26" s="10" t="s">
        <v>208</v>
      </c>
      <c r="F26" s="260">
        <v>2844</v>
      </c>
      <c r="G26" s="25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  <c r="HL26" s="141"/>
      <c r="HM26" s="141"/>
      <c r="HN26" s="141"/>
      <c r="HO26" s="141"/>
      <c r="HP26" s="141"/>
      <c r="HQ26" s="141"/>
      <c r="HR26" s="141"/>
      <c r="HS26" s="141"/>
      <c r="HT26" s="141"/>
      <c r="HU26" s="141"/>
      <c r="HV26" s="141"/>
      <c r="HW26" s="141"/>
      <c r="HX26" s="141"/>
      <c r="HY26" s="141"/>
      <c r="HZ26" s="141"/>
      <c r="IA26" s="141"/>
      <c r="IB26" s="141"/>
      <c r="IC26" s="141"/>
      <c r="ID26" s="141"/>
      <c r="IE26" s="141"/>
      <c r="IF26" s="141"/>
      <c r="IG26" s="141"/>
      <c r="IH26" s="141"/>
      <c r="II26" s="141"/>
      <c r="IJ26" s="141"/>
      <c r="IK26" s="141"/>
      <c r="IL26" s="141"/>
      <c r="IM26" s="141"/>
      <c r="IN26" s="141"/>
      <c r="IO26" s="141"/>
      <c r="IP26" s="141"/>
      <c r="IQ26" s="141"/>
      <c r="IR26" s="141"/>
      <c r="IS26" s="141"/>
      <c r="IT26" s="141"/>
      <c r="IU26" s="141"/>
      <c r="IV26" s="141"/>
      <c r="IW26" s="141"/>
      <c r="IX26" s="141"/>
      <c r="IY26" s="141"/>
      <c r="IZ26" s="141"/>
      <c r="JA26" s="141"/>
      <c r="JB26" s="141"/>
      <c r="JC26" s="141"/>
      <c r="JD26" s="141"/>
      <c r="JE26" s="141"/>
      <c r="JF26" s="141"/>
      <c r="JG26" s="141"/>
      <c r="JH26" s="141"/>
      <c r="JI26" s="141"/>
      <c r="JJ26" s="141"/>
      <c r="JK26" s="141"/>
      <c r="JL26" s="141"/>
      <c r="JM26" s="141"/>
      <c r="JN26" s="141"/>
      <c r="JO26" s="141"/>
      <c r="JP26" s="141"/>
      <c r="JQ26" s="141"/>
      <c r="JR26" s="141"/>
      <c r="JS26" s="141"/>
      <c r="JT26" s="141"/>
      <c r="JU26" s="141"/>
      <c r="JV26" s="141"/>
      <c r="JW26" s="141"/>
      <c r="JX26" s="141"/>
      <c r="JY26" s="141"/>
      <c r="JZ26" s="141"/>
      <c r="KA26" s="141"/>
      <c r="KB26" s="141"/>
      <c r="KC26" s="141"/>
      <c r="KD26" s="141"/>
      <c r="KE26" s="141"/>
      <c r="KF26" s="141"/>
      <c r="KG26" s="141"/>
      <c r="KH26" s="141"/>
      <c r="KI26" s="141"/>
      <c r="KJ26" s="141"/>
      <c r="KK26" s="141"/>
      <c r="KL26" s="141"/>
      <c r="KM26" s="141"/>
      <c r="KN26" s="141"/>
      <c r="KO26" s="141"/>
      <c r="KP26" s="141"/>
      <c r="KQ26" s="141"/>
      <c r="KR26" s="141"/>
      <c r="KS26" s="141"/>
      <c r="KT26" s="141"/>
      <c r="KU26" s="141"/>
      <c r="KV26" s="141"/>
      <c r="KW26" s="141"/>
      <c r="KX26" s="141"/>
      <c r="KY26" s="141"/>
      <c r="KZ26" s="141"/>
      <c r="LA26" s="141"/>
      <c r="LB26" s="141"/>
      <c r="LC26" s="141"/>
      <c r="LD26" s="141"/>
      <c r="LE26" s="141"/>
      <c r="LF26" s="141"/>
      <c r="LG26" s="141"/>
      <c r="LH26" s="141"/>
      <c r="LI26" s="141"/>
      <c r="LJ26" s="141"/>
      <c r="LK26" s="141"/>
      <c r="LL26" s="141"/>
      <c r="LM26" s="141"/>
      <c r="LN26" s="141"/>
      <c r="LO26" s="141"/>
      <c r="LP26" s="141"/>
      <c r="LQ26" s="141"/>
      <c r="LR26" s="141"/>
      <c r="LS26" s="141"/>
      <c r="LT26" s="141"/>
      <c r="LU26" s="141"/>
      <c r="LV26" s="141"/>
      <c r="LW26" s="141"/>
      <c r="LX26" s="141"/>
      <c r="LY26" s="141"/>
      <c r="LZ26" s="141"/>
      <c r="MA26" s="141"/>
      <c r="MB26" s="141"/>
      <c r="MC26" s="141"/>
      <c r="MD26" s="141"/>
      <c r="ME26" s="141"/>
      <c r="MF26" s="141"/>
      <c r="MG26" s="141"/>
      <c r="MH26" s="141"/>
      <c r="MI26" s="141"/>
      <c r="MJ26" s="141"/>
      <c r="MK26" s="141"/>
      <c r="ML26" s="141"/>
      <c r="MM26" s="141"/>
      <c r="MN26" s="141"/>
      <c r="MO26" s="141"/>
      <c r="MP26" s="141"/>
      <c r="MQ26" s="141"/>
      <c r="MR26" s="141"/>
      <c r="MS26" s="141"/>
      <c r="MT26" s="141"/>
      <c r="MU26" s="141"/>
      <c r="MV26" s="141"/>
      <c r="MW26" s="141"/>
      <c r="MX26" s="141"/>
      <c r="MY26" s="141"/>
      <c r="MZ26" s="141"/>
      <c r="NA26" s="141"/>
      <c r="NB26" s="141"/>
      <c r="NC26" s="141"/>
      <c r="ND26" s="141"/>
      <c r="NE26" s="141"/>
      <c r="NF26" s="141"/>
      <c r="NG26" s="141"/>
      <c r="NH26" s="141"/>
      <c r="NI26" s="141"/>
      <c r="NJ26" s="141"/>
      <c r="NK26" s="141"/>
      <c r="NL26" s="141"/>
      <c r="NM26" s="159"/>
      <c r="NT26" s="3">
        <v>7</v>
      </c>
      <c r="NU26" s="3" t="s">
        <v>38</v>
      </c>
      <c r="NV26" s="3" t="s">
        <v>44</v>
      </c>
      <c r="NW26" s="3" t="s">
        <v>38</v>
      </c>
    </row>
    <row r="27" spans="4:387">
      <c r="D27" s="274"/>
      <c r="E27" s="10" t="s">
        <v>209</v>
      </c>
      <c r="F27" s="260">
        <v>3985</v>
      </c>
      <c r="G27" s="25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  <c r="IV27" s="141"/>
      <c r="IW27" s="141"/>
      <c r="IX27" s="141"/>
      <c r="IY27" s="141"/>
      <c r="IZ27" s="141"/>
      <c r="JA27" s="141"/>
      <c r="JB27" s="141"/>
      <c r="JC27" s="141"/>
      <c r="JD27" s="141"/>
      <c r="JE27" s="141"/>
      <c r="JF27" s="141"/>
      <c r="JG27" s="141"/>
      <c r="JH27" s="141"/>
      <c r="JI27" s="141"/>
      <c r="JJ27" s="141"/>
      <c r="JK27" s="141"/>
      <c r="JL27" s="141"/>
      <c r="JM27" s="141"/>
      <c r="JN27" s="141"/>
      <c r="JO27" s="141"/>
      <c r="JP27" s="141"/>
      <c r="JQ27" s="141"/>
      <c r="JR27" s="141"/>
      <c r="JS27" s="141"/>
      <c r="JT27" s="141"/>
      <c r="JU27" s="141"/>
      <c r="JV27" s="141"/>
      <c r="JW27" s="141"/>
      <c r="JX27" s="141"/>
      <c r="JY27" s="141"/>
      <c r="JZ27" s="141"/>
      <c r="KA27" s="141"/>
      <c r="KB27" s="141"/>
      <c r="KC27" s="141"/>
      <c r="KD27" s="141"/>
      <c r="KE27" s="141"/>
      <c r="KF27" s="141"/>
      <c r="KG27" s="141"/>
      <c r="KH27" s="141"/>
      <c r="KI27" s="141"/>
      <c r="KJ27" s="141"/>
      <c r="KK27" s="141"/>
      <c r="KL27" s="141"/>
      <c r="KM27" s="141"/>
      <c r="KN27" s="141"/>
      <c r="KO27" s="141"/>
      <c r="KP27" s="141"/>
      <c r="KQ27" s="141"/>
      <c r="KR27" s="141"/>
      <c r="KS27" s="141"/>
      <c r="KT27" s="141"/>
      <c r="KU27" s="141"/>
      <c r="KV27" s="141"/>
      <c r="KW27" s="141"/>
      <c r="KX27" s="141"/>
      <c r="KY27" s="141"/>
      <c r="KZ27" s="141"/>
      <c r="LA27" s="141"/>
      <c r="LB27" s="141"/>
      <c r="LC27" s="141"/>
      <c r="LD27" s="141"/>
      <c r="LE27" s="141"/>
      <c r="LF27" s="141"/>
      <c r="LG27" s="141"/>
      <c r="LH27" s="141"/>
      <c r="LI27" s="141"/>
      <c r="LJ27" s="141"/>
      <c r="LK27" s="141"/>
      <c r="LL27" s="141"/>
      <c r="LM27" s="141"/>
      <c r="LN27" s="141"/>
      <c r="LO27" s="141"/>
      <c r="LP27" s="141"/>
      <c r="LQ27" s="141"/>
      <c r="LR27" s="141"/>
      <c r="LS27" s="141"/>
      <c r="LT27" s="141"/>
      <c r="LU27" s="141"/>
      <c r="LV27" s="141"/>
      <c r="LW27" s="141"/>
      <c r="LX27" s="141"/>
      <c r="LY27" s="141"/>
      <c r="LZ27" s="141"/>
      <c r="MA27" s="141"/>
      <c r="MB27" s="141"/>
      <c r="MC27" s="141"/>
      <c r="MD27" s="141"/>
      <c r="ME27" s="141"/>
      <c r="MF27" s="141"/>
      <c r="MG27" s="141"/>
      <c r="MH27" s="141"/>
      <c r="MI27" s="141"/>
      <c r="MJ27" s="141"/>
      <c r="MK27" s="141"/>
      <c r="ML27" s="141"/>
      <c r="MM27" s="141"/>
      <c r="MN27" s="141"/>
      <c r="MO27" s="141"/>
      <c r="MP27" s="141"/>
      <c r="MQ27" s="141"/>
      <c r="MR27" s="141"/>
      <c r="MS27" s="141"/>
      <c r="MT27" s="141"/>
      <c r="MU27" s="141"/>
      <c r="MV27" s="141"/>
      <c r="MW27" s="141"/>
      <c r="MX27" s="141"/>
      <c r="MY27" s="141"/>
      <c r="MZ27" s="141"/>
      <c r="NA27" s="141"/>
      <c r="NB27" s="141"/>
      <c r="NC27" s="141"/>
      <c r="ND27" s="141"/>
      <c r="NE27" s="141"/>
      <c r="NF27" s="141"/>
      <c r="NG27" s="141"/>
      <c r="NH27" s="141"/>
      <c r="NI27" s="141"/>
      <c r="NJ27" s="141"/>
      <c r="NK27" s="141"/>
      <c r="NL27" s="141"/>
      <c r="NM27" s="159"/>
    </row>
    <row r="28" spans="4:387">
      <c r="D28" s="274"/>
      <c r="E28" s="10" t="s">
        <v>210</v>
      </c>
      <c r="F28" s="260">
        <v>3984</v>
      </c>
      <c r="G28" s="25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/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1"/>
      <c r="KG28" s="141"/>
      <c r="KH28" s="141"/>
      <c r="KI28" s="141"/>
      <c r="KJ28" s="141"/>
      <c r="KK28" s="141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1"/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1"/>
      <c r="NA28" s="141"/>
      <c r="NB28" s="141"/>
      <c r="NC28" s="141"/>
      <c r="ND28" s="141"/>
      <c r="NE28" s="141"/>
      <c r="NF28" s="141"/>
      <c r="NG28" s="141"/>
      <c r="NH28" s="141"/>
      <c r="NI28" s="141"/>
      <c r="NJ28" s="141"/>
      <c r="NK28" s="141"/>
      <c r="NL28" s="141"/>
      <c r="NM28" s="159"/>
    </row>
    <row r="29" spans="4:387">
      <c r="D29" s="274"/>
      <c r="E29" s="10" t="s">
        <v>211</v>
      </c>
      <c r="F29" s="260">
        <v>9878</v>
      </c>
      <c r="G29" s="25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  <c r="IV29" s="141"/>
      <c r="IW29" s="141"/>
      <c r="IX29" s="141"/>
      <c r="IY29" s="141"/>
      <c r="IZ29" s="141"/>
      <c r="JA29" s="141"/>
      <c r="JB29" s="141"/>
      <c r="JC29" s="141"/>
      <c r="JD29" s="141"/>
      <c r="JE29" s="141"/>
      <c r="JF29" s="141"/>
      <c r="JG29" s="141"/>
      <c r="JH29" s="141"/>
      <c r="JI29" s="141"/>
      <c r="JJ29" s="141"/>
      <c r="JK29" s="141"/>
      <c r="JL29" s="141"/>
      <c r="JM29" s="141"/>
      <c r="JN29" s="141"/>
      <c r="JO29" s="141"/>
      <c r="JP29" s="141"/>
      <c r="JQ29" s="141"/>
      <c r="JR29" s="141"/>
      <c r="JS29" s="141"/>
      <c r="JT29" s="141"/>
      <c r="JU29" s="141"/>
      <c r="JV29" s="141"/>
      <c r="JW29" s="141"/>
      <c r="JX29" s="141"/>
      <c r="JY29" s="141"/>
      <c r="JZ29" s="141"/>
      <c r="KA29" s="141"/>
      <c r="KB29" s="141"/>
      <c r="KC29" s="141"/>
      <c r="KD29" s="141"/>
      <c r="KE29" s="141"/>
      <c r="KF29" s="141"/>
      <c r="KG29" s="141"/>
      <c r="KH29" s="141"/>
      <c r="KI29" s="141"/>
      <c r="KJ29" s="141"/>
      <c r="KK29" s="141"/>
      <c r="KL29" s="141"/>
      <c r="KM29" s="141"/>
      <c r="KN29" s="141"/>
      <c r="KO29" s="141"/>
      <c r="KP29" s="141"/>
      <c r="KQ29" s="141"/>
      <c r="KR29" s="141"/>
      <c r="KS29" s="141"/>
      <c r="KT29" s="141"/>
      <c r="KU29" s="141"/>
      <c r="KV29" s="141"/>
      <c r="KW29" s="141"/>
      <c r="KX29" s="141"/>
      <c r="KY29" s="141"/>
      <c r="KZ29" s="141"/>
      <c r="LA29" s="141"/>
      <c r="LB29" s="141"/>
      <c r="LC29" s="141"/>
      <c r="LD29" s="141"/>
      <c r="LE29" s="141"/>
      <c r="LF29" s="141"/>
      <c r="LG29" s="141"/>
      <c r="LH29" s="141"/>
      <c r="LI29" s="141"/>
      <c r="LJ29" s="141"/>
      <c r="LK29" s="141"/>
      <c r="LL29" s="141"/>
      <c r="LM29" s="141"/>
      <c r="LN29" s="141"/>
      <c r="LO29" s="141"/>
      <c r="LP29" s="141"/>
      <c r="LQ29" s="141"/>
      <c r="LR29" s="141"/>
      <c r="LS29" s="141"/>
      <c r="LT29" s="141"/>
      <c r="LU29" s="141"/>
      <c r="LV29" s="141"/>
      <c r="LW29" s="141"/>
      <c r="LX29" s="141"/>
      <c r="LY29" s="141"/>
      <c r="LZ29" s="141"/>
      <c r="MA29" s="141"/>
      <c r="MB29" s="141"/>
      <c r="MC29" s="141"/>
      <c r="MD29" s="141"/>
      <c r="ME29" s="141"/>
      <c r="MF29" s="141"/>
      <c r="MG29" s="141"/>
      <c r="MH29" s="141"/>
      <c r="MI29" s="141"/>
      <c r="MJ29" s="141"/>
      <c r="MK29" s="141"/>
      <c r="ML29" s="141"/>
      <c r="MM29" s="141"/>
      <c r="MN29" s="141"/>
      <c r="MO29" s="141"/>
      <c r="MP29" s="141"/>
      <c r="MQ29" s="141"/>
      <c r="MR29" s="141"/>
      <c r="MS29" s="141"/>
      <c r="MT29" s="141"/>
      <c r="MU29" s="141"/>
      <c r="MV29" s="141"/>
      <c r="MW29" s="141"/>
      <c r="MX29" s="141"/>
      <c r="MY29" s="141"/>
      <c r="MZ29" s="141"/>
      <c r="NA29" s="141"/>
      <c r="NB29" s="141"/>
      <c r="NC29" s="141"/>
      <c r="ND29" s="141"/>
      <c r="NE29" s="141"/>
      <c r="NF29" s="141"/>
      <c r="NG29" s="141"/>
      <c r="NH29" s="141"/>
      <c r="NI29" s="141"/>
      <c r="NJ29" s="141"/>
      <c r="NK29" s="141"/>
      <c r="NL29" s="141"/>
      <c r="NM29" s="159"/>
    </row>
    <row r="30" spans="4:387">
      <c r="D30" s="274"/>
      <c r="E30" s="10"/>
      <c r="F30" s="260"/>
      <c r="G30" s="25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141"/>
      <c r="IX30" s="141"/>
      <c r="IY30" s="141"/>
      <c r="IZ30" s="141"/>
      <c r="JA30" s="141"/>
      <c r="JB30" s="141"/>
      <c r="JC30" s="141"/>
      <c r="JD30" s="141"/>
      <c r="JE30" s="141"/>
      <c r="JF30" s="141"/>
      <c r="JG30" s="141"/>
      <c r="JH30" s="141"/>
      <c r="JI30" s="141"/>
      <c r="JJ30" s="141"/>
      <c r="JK30" s="141"/>
      <c r="JL30" s="141"/>
      <c r="JM30" s="141"/>
      <c r="JN30" s="141"/>
      <c r="JO30" s="141"/>
      <c r="JP30" s="141"/>
      <c r="JQ30" s="141"/>
      <c r="JR30" s="141"/>
      <c r="JS30" s="141"/>
      <c r="JT30" s="141"/>
      <c r="JU30" s="141"/>
      <c r="JV30" s="141"/>
      <c r="JW30" s="141"/>
      <c r="JX30" s="141"/>
      <c r="JY30" s="141"/>
      <c r="JZ30" s="141"/>
      <c r="KA30" s="141"/>
      <c r="KB30" s="141"/>
      <c r="KC30" s="141"/>
      <c r="KD30" s="141"/>
      <c r="KE30" s="141"/>
      <c r="KF30" s="141"/>
      <c r="KG30" s="141"/>
      <c r="KH30" s="141"/>
      <c r="KI30" s="141"/>
      <c r="KJ30" s="141"/>
      <c r="KK30" s="141"/>
      <c r="KL30" s="141"/>
      <c r="KM30" s="141"/>
      <c r="KN30" s="141"/>
      <c r="KO30" s="141"/>
      <c r="KP30" s="141"/>
      <c r="KQ30" s="141"/>
      <c r="KR30" s="141"/>
      <c r="KS30" s="141"/>
      <c r="KT30" s="141"/>
      <c r="KU30" s="141"/>
      <c r="KV30" s="141"/>
      <c r="KW30" s="141"/>
      <c r="KX30" s="141"/>
      <c r="KY30" s="141"/>
      <c r="KZ30" s="141"/>
      <c r="LA30" s="141"/>
      <c r="LB30" s="141"/>
      <c r="LC30" s="141"/>
      <c r="LD30" s="141"/>
      <c r="LE30" s="141"/>
      <c r="LF30" s="141"/>
      <c r="LG30" s="141"/>
      <c r="LH30" s="141"/>
      <c r="LI30" s="141"/>
      <c r="LJ30" s="141"/>
      <c r="LK30" s="141"/>
      <c r="LL30" s="141"/>
      <c r="LM30" s="141"/>
      <c r="LN30" s="141"/>
      <c r="LO30" s="141"/>
      <c r="LP30" s="141"/>
      <c r="LQ30" s="141"/>
      <c r="LR30" s="141"/>
      <c r="LS30" s="141"/>
      <c r="LT30" s="141"/>
      <c r="LU30" s="141"/>
      <c r="LV30" s="141"/>
      <c r="LW30" s="141"/>
      <c r="LX30" s="141"/>
      <c r="LY30" s="141"/>
      <c r="LZ30" s="141"/>
      <c r="MA30" s="141"/>
      <c r="MB30" s="141"/>
      <c r="MC30" s="141"/>
      <c r="MD30" s="141"/>
      <c r="ME30" s="141"/>
      <c r="MF30" s="141"/>
      <c r="MG30" s="141"/>
      <c r="MH30" s="141"/>
      <c r="MI30" s="141"/>
      <c r="MJ30" s="141"/>
      <c r="MK30" s="141"/>
      <c r="ML30" s="141"/>
      <c r="MM30" s="141"/>
      <c r="MN30" s="141"/>
      <c r="MO30" s="141"/>
      <c r="MP30" s="141"/>
      <c r="MQ30" s="141"/>
      <c r="MR30" s="141"/>
      <c r="MS30" s="141"/>
      <c r="MT30" s="141"/>
      <c r="MU30" s="141"/>
      <c r="MV30" s="141"/>
      <c r="MW30" s="141"/>
      <c r="MX30" s="141"/>
      <c r="MY30" s="141"/>
      <c r="MZ30" s="141"/>
      <c r="NA30" s="141"/>
      <c r="NB30" s="141"/>
      <c r="NC30" s="141"/>
      <c r="ND30" s="141"/>
      <c r="NE30" s="141"/>
      <c r="NF30" s="141"/>
      <c r="NG30" s="141"/>
      <c r="NH30" s="141"/>
      <c r="NI30" s="141"/>
      <c r="NJ30" s="141"/>
      <c r="NK30" s="141"/>
      <c r="NL30" s="141"/>
      <c r="NM30" s="159"/>
    </row>
    <row r="31" spans="4:387" ht="15.75" thickBot="1">
      <c r="D31" s="276"/>
      <c r="E31" s="13"/>
      <c r="F31" s="261"/>
      <c r="G31" s="25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42"/>
      <c r="DU31" s="142"/>
      <c r="DV31" s="142"/>
      <c r="DW31" s="142"/>
      <c r="DX31" s="142"/>
      <c r="DY31" s="142"/>
      <c r="DZ31" s="142"/>
      <c r="EA31" s="142"/>
      <c r="EB31" s="142"/>
      <c r="EC31" s="142"/>
      <c r="ED31" s="142"/>
      <c r="EE31" s="142"/>
      <c r="EF31" s="142"/>
      <c r="EG31" s="142"/>
      <c r="EH31" s="142"/>
      <c r="EI31" s="142"/>
      <c r="EJ31" s="142"/>
      <c r="EK31" s="142"/>
      <c r="EL31" s="142"/>
      <c r="EM31" s="142"/>
      <c r="EN31" s="142"/>
      <c r="EO31" s="142"/>
      <c r="EP31" s="142"/>
      <c r="EQ31" s="142"/>
      <c r="ER31" s="142"/>
      <c r="ES31" s="142"/>
      <c r="ET31" s="142"/>
      <c r="EU31" s="142"/>
      <c r="EV31" s="142"/>
      <c r="EW31" s="142"/>
      <c r="EX31" s="142"/>
      <c r="EY31" s="142"/>
      <c r="EZ31" s="142"/>
      <c r="FA31" s="142"/>
      <c r="FB31" s="142"/>
      <c r="FC31" s="142"/>
      <c r="FD31" s="142"/>
      <c r="FE31" s="142"/>
      <c r="FF31" s="142"/>
      <c r="FG31" s="142"/>
      <c r="FH31" s="142"/>
      <c r="FI31" s="142"/>
      <c r="FJ31" s="142"/>
      <c r="FK31" s="142"/>
      <c r="FL31" s="142"/>
      <c r="FM31" s="142"/>
      <c r="FN31" s="142"/>
      <c r="FO31" s="142"/>
      <c r="FP31" s="142"/>
      <c r="FQ31" s="142"/>
      <c r="FR31" s="142"/>
      <c r="FS31" s="142"/>
      <c r="FT31" s="142"/>
      <c r="FU31" s="142"/>
      <c r="FV31" s="142"/>
      <c r="FW31" s="142"/>
      <c r="FX31" s="142"/>
      <c r="FY31" s="142"/>
      <c r="FZ31" s="142"/>
      <c r="GA31" s="142"/>
      <c r="GB31" s="142"/>
      <c r="GC31" s="142"/>
      <c r="GD31" s="142"/>
      <c r="GE31" s="142"/>
      <c r="GF31" s="142"/>
      <c r="GG31" s="142"/>
      <c r="GH31" s="142"/>
      <c r="GI31" s="142"/>
      <c r="GJ31" s="142"/>
      <c r="GK31" s="142"/>
      <c r="GL31" s="142"/>
      <c r="GM31" s="142"/>
      <c r="GN31" s="142"/>
      <c r="GO31" s="142"/>
      <c r="GP31" s="142"/>
      <c r="GQ31" s="142"/>
      <c r="GR31" s="142"/>
      <c r="GS31" s="142"/>
      <c r="GT31" s="142"/>
      <c r="GU31" s="142"/>
      <c r="GV31" s="142"/>
      <c r="GW31" s="142"/>
      <c r="GX31" s="142"/>
      <c r="GY31" s="142"/>
      <c r="GZ31" s="142"/>
      <c r="HA31" s="142"/>
      <c r="HB31" s="142"/>
      <c r="HC31" s="142"/>
      <c r="HD31" s="142"/>
      <c r="HE31" s="142"/>
      <c r="HF31" s="142"/>
      <c r="HG31" s="142"/>
      <c r="HH31" s="142"/>
      <c r="HI31" s="142"/>
      <c r="HJ31" s="142"/>
      <c r="HK31" s="142"/>
      <c r="HL31" s="142"/>
      <c r="HM31" s="142"/>
      <c r="HN31" s="142"/>
      <c r="HO31" s="142"/>
      <c r="HP31" s="142"/>
      <c r="HQ31" s="142"/>
      <c r="HR31" s="142"/>
      <c r="HS31" s="142"/>
      <c r="HT31" s="142"/>
      <c r="HU31" s="142"/>
      <c r="HV31" s="142"/>
      <c r="HW31" s="142"/>
      <c r="HX31" s="142"/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  <c r="IV31" s="142"/>
      <c r="IW31" s="142"/>
      <c r="IX31" s="142"/>
      <c r="IY31" s="142"/>
      <c r="IZ31" s="142"/>
      <c r="JA31" s="142"/>
      <c r="JB31" s="142"/>
      <c r="JC31" s="142"/>
      <c r="JD31" s="142"/>
      <c r="JE31" s="142"/>
      <c r="JF31" s="142"/>
      <c r="JG31" s="142"/>
      <c r="JH31" s="142"/>
      <c r="JI31" s="142"/>
      <c r="JJ31" s="142"/>
      <c r="JK31" s="142"/>
      <c r="JL31" s="142"/>
      <c r="JM31" s="142"/>
      <c r="JN31" s="142"/>
      <c r="JO31" s="142"/>
      <c r="JP31" s="142"/>
      <c r="JQ31" s="142"/>
      <c r="JR31" s="142"/>
      <c r="JS31" s="142"/>
      <c r="JT31" s="142"/>
      <c r="JU31" s="142"/>
      <c r="JV31" s="142"/>
      <c r="JW31" s="142"/>
      <c r="JX31" s="142"/>
      <c r="JY31" s="142"/>
      <c r="JZ31" s="142"/>
      <c r="KA31" s="142"/>
      <c r="KB31" s="142"/>
      <c r="KC31" s="142"/>
      <c r="KD31" s="142"/>
      <c r="KE31" s="142"/>
      <c r="KF31" s="142"/>
      <c r="KG31" s="142"/>
      <c r="KH31" s="142"/>
      <c r="KI31" s="142"/>
      <c r="KJ31" s="142"/>
      <c r="KK31" s="142"/>
      <c r="KL31" s="142"/>
      <c r="KM31" s="142"/>
      <c r="KN31" s="142"/>
      <c r="KO31" s="142"/>
      <c r="KP31" s="142"/>
      <c r="KQ31" s="142"/>
      <c r="KR31" s="142"/>
      <c r="KS31" s="142"/>
      <c r="KT31" s="142"/>
      <c r="KU31" s="142"/>
      <c r="KV31" s="142"/>
      <c r="KW31" s="142"/>
      <c r="KX31" s="142"/>
      <c r="KY31" s="142"/>
      <c r="KZ31" s="142"/>
      <c r="LA31" s="142"/>
      <c r="LB31" s="142"/>
      <c r="LC31" s="142"/>
      <c r="LD31" s="142"/>
      <c r="LE31" s="142"/>
      <c r="LF31" s="142"/>
      <c r="LG31" s="142"/>
      <c r="LH31" s="142"/>
      <c r="LI31" s="142"/>
      <c r="LJ31" s="142"/>
      <c r="LK31" s="142"/>
      <c r="LL31" s="142"/>
      <c r="LM31" s="142"/>
      <c r="LN31" s="142"/>
      <c r="LO31" s="142"/>
      <c r="LP31" s="142"/>
      <c r="LQ31" s="142"/>
      <c r="LR31" s="142"/>
      <c r="LS31" s="142"/>
      <c r="LT31" s="142"/>
      <c r="LU31" s="142"/>
      <c r="LV31" s="142"/>
      <c r="LW31" s="142"/>
      <c r="LX31" s="142"/>
      <c r="LY31" s="142"/>
      <c r="LZ31" s="142"/>
      <c r="MA31" s="142"/>
      <c r="MB31" s="142"/>
      <c r="MC31" s="142"/>
      <c r="MD31" s="142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72"/>
    </row>
    <row r="32" spans="4:387">
      <c r="D32" s="266" t="s">
        <v>3</v>
      </c>
      <c r="E32" s="29" t="s">
        <v>199</v>
      </c>
      <c r="F32" s="259">
        <v>5390</v>
      </c>
      <c r="G32" s="253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  <c r="GJ32" s="177"/>
      <c r="GK32" s="177"/>
      <c r="GL32" s="177"/>
      <c r="GM32" s="177"/>
      <c r="GN32" s="177"/>
      <c r="GO32" s="177"/>
      <c r="GP32" s="177"/>
      <c r="GQ32" s="177"/>
      <c r="GR32" s="177"/>
      <c r="GS32" s="177"/>
      <c r="GT32" s="177"/>
      <c r="GU32" s="177"/>
      <c r="GV32" s="177"/>
      <c r="GW32" s="177"/>
      <c r="GX32" s="177"/>
      <c r="GY32" s="177"/>
      <c r="GZ32" s="177"/>
      <c r="HA32" s="177"/>
      <c r="HB32" s="177"/>
      <c r="HC32" s="177"/>
      <c r="HD32" s="177"/>
      <c r="HE32" s="177"/>
      <c r="HF32" s="177"/>
      <c r="HG32" s="177"/>
      <c r="HH32" s="177"/>
      <c r="HI32" s="177"/>
      <c r="HJ32" s="177"/>
      <c r="HK32" s="177"/>
      <c r="HL32" s="177"/>
      <c r="HM32" s="177"/>
      <c r="HN32" s="177"/>
      <c r="HO32" s="177"/>
      <c r="HP32" s="177"/>
      <c r="HQ32" s="177"/>
      <c r="HR32" s="177"/>
      <c r="HS32" s="177"/>
      <c r="HT32" s="177"/>
      <c r="HU32" s="177"/>
      <c r="HV32" s="177"/>
      <c r="HW32" s="177"/>
      <c r="HX32" s="177"/>
      <c r="HY32" s="177"/>
      <c r="HZ32" s="177"/>
      <c r="IA32" s="177"/>
      <c r="IB32" s="177"/>
      <c r="IC32" s="177"/>
      <c r="ID32" s="177"/>
      <c r="IE32" s="177"/>
      <c r="IF32" s="177"/>
      <c r="IG32" s="177"/>
      <c r="IH32" s="177"/>
      <c r="II32" s="177"/>
      <c r="IJ32" s="177"/>
      <c r="IK32" s="177"/>
      <c r="IL32" s="177"/>
      <c r="IM32" s="177"/>
      <c r="IN32" s="177"/>
      <c r="IO32" s="177"/>
      <c r="IP32" s="177"/>
      <c r="IQ32" s="177"/>
      <c r="IR32" s="177"/>
      <c r="IS32" s="177"/>
      <c r="IT32" s="177"/>
      <c r="IU32" s="177"/>
      <c r="IV32" s="177"/>
      <c r="IW32" s="177"/>
      <c r="IX32" s="177"/>
      <c r="IY32" s="177"/>
      <c r="IZ32" s="177"/>
      <c r="JA32" s="177"/>
      <c r="JB32" s="177"/>
      <c r="JC32" s="177"/>
      <c r="JD32" s="177"/>
      <c r="JE32" s="177"/>
      <c r="JF32" s="177"/>
      <c r="JG32" s="177"/>
      <c r="JH32" s="177"/>
      <c r="JI32" s="177"/>
      <c r="JJ32" s="177"/>
      <c r="JK32" s="177"/>
      <c r="JL32" s="177"/>
      <c r="JM32" s="177"/>
      <c r="JN32" s="177"/>
      <c r="JO32" s="177"/>
      <c r="JP32" s="177"/>
      <c r="JQ32" s="177"/>
      <c r="JR32" s="177"/>
      <c r="JS32" s="177"/>
      <c r="JT32" s="177"/>
      <c r="JU32" s="177"/>
      <c r="JV32" s="177"/>
      <c r="JW32" s="177"/>
      <c r="JX32" s="177"/>
      <c r="JY32" s="177"/>
      <c r="JZ32" s="177"/>
      <c r="KA32" s="177"/>
      <c r="KB32" s="177"/>
      <c r="KC32" s="177"/>
      <c r="KD32" s="177"/>
      <c r="KE32" s="177"/>
      <c r="KF32" s="177"/>
      <c r="KG32" s="177"/>
      <c r="KH32" s="177"/>
      <c r="KI32" s="177"/>
      <c r="KJ32" s="177"/>
      <c r="KK32" s="177"/>
      <c r="KL32" s="177"/>
      <c r="KM32" s="177"/>
      <c r="KN32" s="177"/>
      <c r="KO32" s="177"/>
      <c r="KP32" s="177"/>
      <c r="KQ32" s="177"/>
      <c r="KR32" s="177"/>
      <c r="KS32" s="177"/>
      <c r="KT32" s="177"/>
      <c r="KU32" s="177"/>
      <c r="KV32" s="177"/>
      <c r="KW32" s="177"/>
      <c r="KX32" s="177"/>
      <c r="KY32" s="177"/>
      <c r="KZ32" s="177"/>
      <c r="LA32" s="177"/>
      <c r="LB32" s="177"/>
      <c r="LC32" s="177"/>
      <c r="LD32" s="177"/>
      <c r="LE32" s="177"/>
      <c r="LF32" s="177"/>
      <c r="LG32" s="177"/>
      <c r="LH32" s="177"/>
      <c r="LI32" s="177"/>
      <c r="LJ32" s="177"/>
      <c r="LK32" s="177"/>
      <c r="LL32" s="177"/>
      <c r="LM32" s="177"/>
      <c r="LN32" s="177"/>
      <c r="LO32" s="177"/>
      <c r="LP32" s="177"/>
      <c r="LQ32" s="177"/>
      <c r="LR32" s="177"/>
      <c r="LS32" s="177"/>
      <c r="LT32" s="177"/>
      <c r="LU32" s="177"/>
      <c r="LV32" s="177"/>
      <c r="LW32" s="177"/>
      <c r="LX32" s="177"/>
      <c r="LY32" s="177"/>
      <c r="LZ32" s="177"/>
      <c r="MA32" s="177"/>
      <c r="MB32" s="177"/>
      <c r="MC32" s="177"/>
      <c r="MD32" s="177"/>
      <c r="ME32" s="177"/>
      <c r="MF32" s="177"/>
      <c r="MG32" s="177"/>
      <c r="MH32" s="177"/>
      <c r="MI32" s="177"/>
      <c r="MJ32" s="177"/>
      <c r="MK32" s="177"/>
      <c r="ML32" s="177"/>
      <c r="MM32" s="177"/>
      <c r="MN32" s="177"/>
      <c r="MO32" s="177"/>
      <c r="MP32" s="177"/>
      <c r="MQ32" s="177"/>
      <c r="MR32" s="177"/>
      <c r="MS32" s="177"/>
      <c r="MT32" s="177"/>
      <c r="MU32" s="177"/>
      <c r="MV32" s="177"/>
      <c r="MW32" s="177"/>
      <c r="MX32" s="177"/>
      <c r="MY32" s="177"/>
      <c r="MZ32" s="177"/>
      <c r="NA32" s="177"/>
      <c r="NB32" s="177"/>
      <c r="NC32" s="177"/>
      <c r="ND32" s="177"/>
      <c r="NE32" s="177"/>
      <c r="NF32" s="177"/>
      <c r="NG32" s="177"/>
      <c r="NH32" s="177"/>
      <c r="NI32" s="177"/>
      <c r="NJ32" s="177"/>
      <c r="NK32" s="177"/>
      <c r="NL32" s="177"/>
      <c r="NM32" s="247"/>
      <c r="NN32" s="85"/>
    </row>
    <row r="33" spans="4:378">
      <c r="D33" s="267"/>
      <c r="E33" s="29" t="s">
        <v>212</v>
      </c>
      <c r="F33" s="260">
        <v>2908</v>
      </c>
      <c r="G33" s="25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141"/>
      <c r="IX33" s="141"/>
      <c r="IY33" s="141"/>
      <c r="IZ33" s="141"/>
      <c r="JA33" s="141"/>
      <c r="JB33" s="141"/>
      <c r="JC33" s="141"/>
      <c r="JD33" s="141"/>
      <c r="JE33" s="141"/>
      <c r="JF33" s="141"/>
      <c r="JG33" s="141"/>
      <c r="JH33" s="141"/>
      <c r="JI33" s="141"/>
      <c r="JJ33" s="141"/>
      <c r="JK33" s="141"/>
      <c r="JL33" s="141"/>
      <c r="JM33" s="141"/>
      <c r="JN33" s="141"/>
      <c r="JO33" s="141"/>
      <c r="JP33" s="141"/>
      <c r="JQ33" s="141"/>
      <c r="JR33" s="141"/>
      <c r="JS33" s="141"/>
      <c r="JT33" s="141"/>
      <c r="JU33" s="141"/>
      <c r="JV33" s="141"/>
      <c r="JW33" s="141"/>
      <c r="JX33" s="141"/>
      <c r="JY33" s="141"/>
      <c r="JZ33" s="141"/>
      <c r="KA33" s="141"/>
      <c r="KB33" s="141"/>
      <c r="KC33" s="141"/>
      <c r="KD33" s="141"/>
      <c r="KE33" s="141"/>
      <c r="KF33" s="141"/>
      <c r="KG33" s="141"/>
      <c r="KH33" s="141"/>
      <c r="KI33" s="141"/>
      <c r="KJ33" s="141"/>
      <c r="KK33" s="141"/>
      <c r="KL33" s="141"/>
      <c r="KM33" s="141"/>
      <c r="KN33" s="141"/>
      <c r="KO33" s="141"/>
      <c r="KP33" s="141"/>
      <c r="KQ33" s="141"/>
      <c r="KR33" s="141"/>
      <c r="KS33" s="141"/>
      <c r="KT33" s="141"/>
      <c r="KU33" s="141"/>
      <c r="KV33" s="141"/>
      <c r="KW33" s="141"/>
      <c r="KX33" s="141"/>
      <c r="KY33" s="141"/>
      <c r="KZ33" s="141"/>
      <c r="LA33" s="141"/>
      <c r="LB33" s="141"/>
      <c r="LC33" s="141"/>
      <c r="LD33" s="141"/>
      <c r="LE33" s="141"/>
      <c r="LF33" s="141"/>
      <c r="LG33" s="141"/>
      <c r="LH33" s="141"/>
      <c r="LI33" s="141"/>
      <c r="LJ33" s="141"/>
      <c r="LK33" s="141"/>
      <c r="LL33" s="141"/>
      <c r="LM33" s="141"/>
      <c r="LN33" s="141"/>
      <c r="LO33" s="141"/>
      <c r="LP33" s="141"/>
      <c r="LQ33" s="141"/>
      <c r="LR33" s="141"/>
      <c r="LS33" s="141"/>
      <c r="LT33" s="141"/>
      <c r="LU33" s="141"/>
      <c r="LV33" s="141"/>
      <c r="LW33" s="141"/>
      <c r="LX33" s="141"/>
      <c r="LY33" s="141"/>
      <c r="LZ33" s="141"/>
      <c r="MA33" s="141"/>
      <c r="MB33" s="141"/>
      <c r="MC33" s="141"/>
      <c r="MD33" s="141"/>
      <c r="ME33" s="141"/>
      <c r="MF33" s="141"/>
      <c r="MG33" s="141"/>
      <c r="MH33" s="141"/>
      <c r="MI33" s="141"/>
      <c r="MJ33" s="141"/>
      <c r="MK33" s="141"/>
      <c r="ML33" s="141"/>
      <c r="MM33" s="141"/>
      <c r="MN33" s="141"/>
      <c r="MO33" s="141"/>
      <c r="MP33" s="141"/>
      <c r="MQ33" s="141"/>
      <c r="MR33" s="141"/>
      <c r="MS33" s="141"/>
      <c r="MT33" s="141"/>
      <c r="MU33" s="141"/>
      <c r="MV33" s="141"/>
      <c r="MW33" s="141"/>
      <c r="MX33" s="141"/>
      <c r="MY33" s="141"/>
      <c r="MZ33" s="141"/>
      <c r="NA33" s="141"/>
      <c r="NB33" s="141"/>
      <c r="NC33" s="141"/>
      <c r="ND33" s="141"/>
      <c r="NE33" s="141"/>
      <c r="NF33" s="141"/>
      <c r="NG33" s="141"/>
      <c r="NH33" s="141"/>
      <c r="NI33" s="141"/>
      <c r="NJ33" s="141"/>
      <c r="NK33" s="141"/>
      <c r="NL33" s="141"/>
      <c r="NM33" s="159"/>
      <c r="NN33" s="85"/>
    </row>
    <row r="34" spans="4:378">
      <c r="D34" s="267"/>
      <c r="E34" s="29" t="s">
        <v>213</v>
      </c>
      <c r="F34" s="260">
        <v>3553</v>
      </c>
      <c r="G34" s="25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1"/>
      <c r="KG34" s="141"/>
      <c r="KH34" s="141"/>
      <c r="KI34" s="141"/>
      <c r="KJ34" s="141"/>
      <c r="KK34" s="141"/>
      <c r="KL34" s="141"/>
      <c r="KM34" s="141"/>
      <c r="KN34" s="141"/>
      <c r="KO34" s="141"/>
      <c r="KP34" s="141"/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1"/>
      <c r="LN34" s="141"/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1"/>
      <c r="NA34" s="141"/>
      <c r="NB34" s="141"/>
      <c r="NC34" s="141"/>
      <c r="ND34" s="141"/>
      <c r="NE34" s="141"/>
      <c r="NF34" s="141"/>
      <c r="NG34" s="141"/>
      <c r="NH34" s="141"/>
      <c r="NI34" s="141"/>
      <c r="NJ34" s="141"/>
      <c r="NK34" s="141"/>
      <c r="NL34" s="141"/>
      <c r="NM34" s="159"/>
      <c r="NN34" s="85"/>
    </row>
    <row r="35" spans="4:378">
      <c r="D35" s="267"/>
      <c r="E35" s="29" t="s">
        <v>214</v>
      </c>
      <c r="F35" s="260">
        <v>3737</v>
      </c>
      <c r="G35" s="25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  <c r="HL35" s="141"/>
      <c r="HM35" s="141"/>
      <c r="HN35" s="141"/>
      <c r="HO35" s="141"/>
      <c r="HP35" s="141"/>
      <c r="HQ35" s="141"/>
      <c r="HR35" s="141"/>
      <c r="HS35" s="141"/>
      <c r="HT35" s="141"/>
      <c r="HU35" s="141"/>
      <c r="HV35" s="141"/>
      <c r="HW35" s="141"/>
      <c r="HX35" s="141"/>
      <c r="HY35" s="141"/>
      <c r="HZ35" s="141"/>
      <c r="IA35" s="141"/>
      <c r="IB35" s="141"/>
      <c r="IC35" s="141"/>
      <c r="ID35" s="141"/>
      <c r="IE35" s="141"/>
      <c r="IF35" s="141"/>
      <c r="IG35" s="141"/>
      <c r="IH35" s="141"/>
      <c r="II35" s="141"/>
      <c r="IJ35" s="141"/>
      <c r="IK35" s="141"/>
      <c r="IL35" s="141"/>
      <c r="IM35" s="141"/>
      <c r="IN35" s="141"/>
      <c r="IO35" s="141"/>
      <c r="IP35" s="141"/>
      <c r="IQ35" s="141"/>
      <c r="IR35" s="141"/>
      <c r="IS35" s="141"/>
      <c r="IT35" s="141"/>
      <c r="IU35" s="141"/>
      <c r="IV35" s="141"/>
      <c r="IW35" s="141"/>
      <c r="IX35" s="141"/>
      <c r="IY35" s="141"/>
      <c r="IZ35" s="141"/>
      <c r="JA35" s="141"/>
      <c r="JB35" s="141"/>
      <c r="JC35" s="141"/>
      <c r="JD35" s="141"/>
      <c r="JE35" s="141"/>
      <c r="JF35" s="141"/>
      <c r="JG35" s="141"/>
      <c r="JH35" s="141"/>
      <c r="JI35" s="141"/>
      <c r="JJ35" s="141"/>
      <c r="JK35" s="141"/>
      <c r="JL35" s="141"/>
      <c r="JM35" s="141"/>
      <c r="JN35" s="141"/>
      <c r="JO35" s="141"/>
      <c r="JP35" s="141"/>
      <c r="JQ35" s="141"/>
      <c r="JR35" s="141"/>
      <c r="JS35" s="141"/>
      <c r="JT35" s="141"/>
      <c r="JU35" s="141"/>
      <c r="JV35" s="141"/>
      <c r="JW35" s="141"/>
      <c r="JX35" s="141"/>
      <c r="JY35" s="141"/>
      <c r="JZ35" s="141"/>
      <c r="KA35" s="141"/>
      <c r="KB35" s="141"/>
      <c r="KC35" s="141"/>
      <c r="KD35" s="141"/>
      <c r="KE35" s="141"/>
      <c r="KF35" s="141"/>
      <c r="KG35" s="141"/>
      <c r="KH35" s="141"/>
      <c r="KI35" s="141"/>
      <c r="KJ35" s="141"/>
      <c r="KK35" s="141"/>
      <c r="KL35" s="141"/>
      <c r="KM35" s="141"/>
      <c r="KN35" s="141"/>
      <c r="KO35" s="141"/>
      <c r="KP35" s="141"/>
      <c r="KQ35" s="141"/>
      <c r="KR35" s="141"/>
      <c r="KS35" s="141"/>
      <c r="KT35" s="141"/>
      <c r="KU35" s="141"/>
      <c r="KV35" s="141"/>
      <c r="KW35" s="141"/>
      <c r="KX35" s="141"/>
      <c r="KY35" s="141"/>
      <c r="KZ35" s="141"/>
      <c r="LA35" s="141"/>
      <c r="LB35" s="141"/>
      <c r="LC35" s="141"/>
      <c r="LD35" s="141"/>
      <c r="LE35" s="141"/>
      <c r="LF35" s="141"/>
      <c r="LG35" s="141"/>
      <c r="LH35" s="141"/>
      <c r="LI35" s="141"/>
      <c r="LJ35" s="141"/>
      <c r="LK35" s="141"/>
      <c r="LL35" s="141"/>
      <c r="LM35" s="141"/>
      <c r="LN35" s="141"/>
      <c r="LO35" s="141"/>
      <c r="LP35" s="141"/>
      <c r="LQ35" s="141"/>
      <c r="LR35" s="141"/>
      <c r="LS35" s="141"/>
      <c r="LT35" s="141"/>
      <c r="LU35" s="141"/>
      <c r="LV35" s="141"/>
      <c r="LW35" s="141"/>
      <c r="LX35" s="141"/>
      <c r="LY35" s="141"/>
      <c r="LZ35" s="141"/>
      <c r="MA35" s="141"/>
      <c r="MB35" s="141"/>
      <c r="MC35" s="141"/>
      <c r="MD35" s="141"/>
      <c r="ME35" s="141"/>
      <c r="MF35" s="141"/>
      <c r="MG35" s="141"/>
      <c r="MH35" s="141"/>
      <c r="MI35" s="141"/>
      <c r="MJ35" s="141"/>
      <c r="MK35" s="141"/>
      <c r="ML35" s="141"/>
      <c r="MM35" s="141"/>
      <c r="MN35" s="141"/>
      <c r="MO35" s="141"/>
      <c r="MP35" s="141"/>
      <c r="MQ35" s="141"/>
      <c r="MR35" s="141"/>
      <c r="MS35" s="141"/>
      <c r="MT35" s="141"/>
      <c r="MU35" s="141"/>
      <c r="MV35" s="141"/>
      <c r="MW35" s="141"/>
      <c r="MX35" s="141"/>
      <c r="MY35" s="141"/>
      <c r="MZ35" s="141"/>
      <c r="NA35" s="141"/>
      <c r="NB35" s="141"/>
      <c r="NC35" s="141"/>
      <c r="ND35" s="141"/>
      <c r="NE35" s="141"/>
      <c r="NF35" s="141"/>
      <c r="NG35" s="141"/>
      <c r="NH35" s="141"/>
      <c r="NI35" s="141"/>
      <c r="NJ35" s="141"/>
      <c r="NK35" s="141"/>
      <c r="NL35" s="141"/>
      <c r="NM35" s="159"/>
      <c r="NN35" s="85"/>
    </row>
    <row r="36" spans="4:378">
      <c r="D36" s="267"/>
      <c r="E36" s="29" t="s">
        <v>215</v>
      </c>
      <c r="F36" s="260">
        <v>3546</v>
      </c>
      <c r="G36" s="25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141"/>
      <c r="IX36" s="141"/>
      <c r="IY36" s="141"/>
      <c r="IZ36" s="141"/>
      <c r="JA36" s="141"/>
      <c r="JB36" s="141"/>
      <c r="JC36" s="141"/>
      <c r="JD36" s="141"/>
      <c r="JE36" s="141"/>
      <c r="JF36" s="141"/>
      <c r="JG36" s="141"/>
      <c r="JH36" s="141"/>
      <c r="JI36" s="141"/>
      <c r="JJ36" s="141"/>
      <c r="JK36" s="141"/>
      <c r="JL36" s="141"/>
      <c r="JM36" s="141"/>
      <c r="JN36" s="141"/>
      <c r="JO36" s="141"/>
      <c r="JP36" s="141"/>
      <c r="JQ36" s="141"/>
      <c r="JR36" s="141"/>
      <c r="JS36" s="141"/>
      <c r="JT36" s="141"/>
      <c r="JU36" s="141"/>
      <c r="JV36" s="141"/>
      <c r="JW36" s="141"/>
      <c r="JX36" s="141"/>
      <c r="JY36" s="141"/>
      <c r="JZ36" s="141"/>
      <c r="KA36" s="141"/>
      <c r="KB36" s="141"/>
      <c r="KC36" s="141"/>
      <c r="KD36" s="141"/>
      <c r="KE36" s="141"/>
      <c r="KF36" s="141"/>
      <c r="KG36" s="141"/>
      <c r="KH36" s="141"/>
      <c r="KI36" s="141"/>
      <c r="KJ36" s="141"/>
      <c r="KK36" s="141"/>
      <c r="KL36" s="141"/>
      <c r="KM36" s="141"/>
      <c r="KN36" s="141"/>
      <c r="KO36" s="141"/>
      <c r="KP36" s="141"/>
      <c r="KQ36" s="141"/>
      <c r="KR36" s="141"/>
      <c r="KS36" s="141"/>
      <c r="KT36" s="141"/>
      <c r="KU36" s="141"/>
      <c r="KV36" s="141"/>
      <c r="KW36" s="141"/>
      <c r="KX36" s="141"/>
      <c r="KY36" s="141"/>
      <c r="KZ36" s="141"/>
      <c r="LA36" s="141"/>
      <c r="LB36" s="141"/>
      <c r="LC36" s="141"/>
      <c r="LD36" s="141"/>
      <c r="LE36" s="141"/>
      <c r="LF36" s="141"/>
      <c r="LG36" s="141"/>
      <c r="LH36" s="141"/>
      <c r="LI36" s="141"/>
      <c r="LJ36" s="141"/>
      <c r="LK36" s="141"/>
      <c r="LL36" s="141"/>
      <c r="LM36" s="141"/>
      <c r="LN36" s="141"/>
      <c r="LO36" s="141"/>
      <c r="LP36" s="141"/>
      <c r="LQ36" s="141"/>
      <c r="LR36" s="141"/>
      <c r="LS36" s="141"/>
      <c r="LT36" s="141"/>
      <c r="LU36" s="141"/>
      <c r="LV36" s="141"/>
      <c r="LW36" s="141"/>
      <c r="LX36" s="141"/>
      <c r="LY36" s="141"/>
      <c r="LZ36" s="141"/>
      <c r="MA36" s="141"/>
      <c r="MB36" s="141"/>
      <c r="MC36" s="141"/>
      <c r="MD36" s="141"/>
      <c r="ME36" s="141"/>
      <c r="MF36" s="141"/>
      <c r="MG36" s="141"/>
      <c r="MH36" s="141"/>
      <c r="MI36" s="141"/>
      <c r="MJ36" s="141"/>
      <c r="MK36" s="141"/>
      <c r="ML36" s="141"/>
      <c r="MM36" s="141"/>
      <c r="MN36" s="141"/>
      <c r="MO36" s="141"/>
      <c r="MP36" s="141"/>
      <c r="MQ36" s="141"/>
      <c r="MR36" s="141"/>
      <c r="MS36" s="141"/>
      <c r="MT36" s="141"/>
      <c r="MU36" s="141"/>
      <c r="MV36" s="141"/>
      <c r="MW36" s="141"/>
      <c r="MX36" s="141"/>
      <c r="MY36" s="141"/>
      <c r="MZ36" s="141"/>
      <c r="NA36" s="141"/>
      <c r="NB36" s="141"/>
      <c r="NC36" s="141"/>
      <c r="ND36" s="141"/>
      <c r="NE36" s="141"/>
      <c r="NF36" s="141"/>
      <c r="NG36" s="141"/>
      <c r="NH36" s="141"/>
      <c r="NI36" s="141"/>
      <c r="NJ36" s="141"/>
      <c r="NK36" s="141"/>
      <c r="NL36" s="141"/>
      <c r="NM36" s="159"/>
      <c r="NN36" s="85"/>
    </row>
    <row r="37" spans="4:378">
      <c r="D37" s="267"/>
      <c r="E37" s="29" t="s">
        <v>216</v>
      </c>
      <c r="F37" s="260">
        <v>6742</v>
      </c>
      <c r="G37" s="25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  <c r="HL37" s="141"/>
      <c r="HM37" s="141"/>
      <c r="HN37" s="141"/>
      <c r="HO37" s="141"/>
      <c r="HP37" s="141"/>
      <c r="HQ37" s="141"/>
      <c r="HR37" s="141"/>
      <c r="HS37" s="141"/>
      <c r="HT37" s="141"/>
      <c r="HU37" s="141"/>
      <c r="HV37" s="141"/>
      <c r="HW37" s="141"/>
      <c r="HX37" s="141"/>
      <c r="HY37" s="141"/>
      <c r="HZ37" s="141"/>
      <c r="IA37" s="141"/>
      <c r="IB37" s="141"/>
      <c r="IC37" s="141"/>
      <c r="ID37" s="141"/>
      <c r="IE37" s="141"/>
      <c r="IF37" s="141"/>
      <c r="IG37" s="141"/>
      <c r="IH37" s="141"/>
      <c r="II37" s="141"/>
      <c r="IJ37" s="141"/>
      <c r="IK37" s="141"/>
      <c r="IL37" s="141"/>
      <c r="IM37" s="141"/>
      <c r="IN37" s="141"/>
      <c r="IO37" s="141"/>
      <c r="IP37" s="141"/>
      <c r="IQ37" s="141"/>
      <c r="IR37" s="141"/>
      <c r="IS37" s="141"/>
      <c r="IT37" s="141"/>
      <c r="IU37" s="141"/>
      <c r="IV37" s="141"/>
      <c r="IW37" s="141"/>
      <c r="IX37" s="141"/>
      <c r="IY37" s="141"/>
      <c r="IZ37" s="141"/>
      <c r="JA37" s="141"/>
      <c r="JB37" s="141"/>
      <c r="JC37" s="141"/>
      <c r="JD37" s="141"/>
      <c r="JE37" s="141"/>
      <c r="JF37" s="141"/>
      <c r="JG37" s="141"/>
      <c r="JH37" s="141"/>
      <c r="JI37" s="141"/>
      <c r="JJ37" s="141"/>
      <c r="JK37" s="141"/>
      <c r="JL37" s="141"/>
      <c r="JM37" s="141"/>
      <c r="JN37" s="141"/>
      <c r="JO37" s="141"/>
      <c r="JP37" s="141"/>
      <c r="JQ37" s="141"/>
      <c r="JR37" s="141"/>
      <c r="JS37" s="141"/>
      <c r="JT37" s="141"/>
      <c r="JU37" s="141"/>
      <c r="JV37" s="141"/>
      <c r="JW37" s="141"/>
      <c r="JX37" s="141"/>
      <c r="JY37" s="141"/>
      <c r="JZ37" s="141"/>
      <c r="KA37" s="141"/>
      <c r="KB37" s="141"/>
      <c r="KC37" s="141"/>
      <c r="KD37" s="141"/>
      <c r="KE37" s="141"/>
      <c r="KF37" s="141"/>
      <c r="KG37" s="141"/>
      <c r="KH37" s="141"/>
      <c r="KI37" s="141"/>
      <c r="KJ37" s="141"/>
      <c r="KK37" s="141"/>
      <c r="KL37" s="141"/>
      <c r="KM37" s="141"/>
      <c r="KN37" s="141"/>
      <c r="KO37" s="141"/>
      <c r="KP37" s="141"/>
      <c r="KQ37" s="141"/>
      <c r="KR37" s="141"/>
      <c r="KS37" s="141"/>
      <c r="KT37" s="141"/>
      <c r="KU37" s="141"/>
      <c r="KV37" s="141"/>
      <c r="KW37" s="141"/>
      <c r="KX37" s="141"/>
      <c r="KY37" s="141"/>
      <c r="KZ37" s="141"/>
      <c r="LA37" s="141"/>
      <c r="LB37" s="141"/>
      <c r="LC37" s="141"/>
      <c r="LD37" s="141"/>
      <c r="LE37" s="141"/>
      <c r="LF37" s="141"/>
      <c r="LG37" s="141"/>
      <c r="LH37" s="141"/>
      <c r="LI37" s="141"/>
      <c r="LJ37" s="141"/>
      <c r="LK37" s="141"/>
      <c r="LL37" s="141"/>
      <c r="LM37" s="141"/>
      <c r="LN37" s="141"/>
      <c r="LO37" s="141"/>
      <c r="LP37" s="141"/>
      <c r="LQ37" s="141"/>
      <c r="LR37" s="141"/>
      <c r="LS37" s="141"/>
      <c r="LT37" s="141"/>
      <c r="LU37" s="141"/>
      <c r="LV37" s="141"/>
      <c r="LW37" s="141"/>
      <c r="LX37" s="141"/>
      <c r="LY37" s="141"/>
      <c r="LZ37" s="141"/>
      <c r="MA37" s="141"/>
      <c r="MB37" s="141"/>
      <c r="MC37" s="141"/>
      <c r="MD37" s="141"/>
      <c r="ME37" s="141"/>
      <c r="MF37" s="141"/>
      <c r="MG37" s="141"/>
      <c r="MH37" s="141"/>
      <c r="MI37" s="141"/>
      <c r="MJ37" s="141"/>
      <c r="MK37" s="141"/>
      <c r="ML37" s="141"/>
      <c r="MM37" s="141"/>
      <c r="MN37" s="141"/>
      <c r="MO37" s="141"/>
      <c r="MP37" s="141"/>
      <c r="MQ37" s="141"/>
      <c r="MR37" s="141"/>
      <c r="MS37" s="141"/>
      <c r="MT37" s="141"/>
      <c r="MU37" s="141"/>
      <c r="MV37" s="141"/>
      <c r="MW37" s="141"/>
      <c r="MX37" s="141"/>
      <c r="MY37" s="141"/>
      <c r="MZ37" s="141"/>
      <c r="NA37" s="141"/>
      <c r="NB37" s="141"/>
      <c r="NC37" s="141"/>
      <c r="ND37" s="141"/>
      <c r="NE37" s="141"/>
      <c r="NF37" s="141"/>
      <c r="NG37" s="141"/>
      <c r="NH37" s="141"/>
      <c r="NI37" s="141"/>
      <c r="NJ37" s="141"/>
      <c r="NK37" s="141"/>
      <c r="NL37" s="141"/>
      <c r="NM37" s="159"/>
      <c r="NN37" s="85"/>
    </row>
    <row r="38" spans="4:378">
      <c r="D38" s="267"/>
      <c r="E38" s="29" t="s">
        <v>217</v>
      </c>
      <c r="F38" s="260">
        <v>1136</v>
      </c>
      <c r="G38" s="25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41"/>
      <c r="HZ38" s="141"/>
      <c r="IA38" s="141"/>
      <c r="IB38" s="141"/>
      <c r="IC38" s="141"/>
      <c r="ID38" s="141"/>
      <c r="IE38" s="141"/>
      <c r="IF38" s="141"/>
      <c r="IG38" s="141"/>
      <c r="IH38" s="141"/>
      <c r="II38" s="141"/>
      <c r="IJ38" s="141"/>
      <c r="IK38" s="141"/>
      <c r="IL38" s="141"/>
      <c r="IM38" s="141"/>
      <c r="IN38" s="141"/>
      <c r="IO38" s="141"/>
      <c r="IP38" s="141"/>
      <c r="IQ38" s="141"/>
      <c r="IR38" s="141"/>
      <c r="IS38" s="141"/>
      <c r="IT38" s="141"/>
      <c r="IU38" s="141"/>
      <c r="IV38" s="141"/>
      <c r="IW38" s="141"/>
      <c r="IX38" s="141"/>
      <c r="IY38" s="141"/>
      <c r="IZ38" s="141"/>
      <c r="JA38" s="141"/>
      <c r="JB38" s="141"/>
      <c r="JC38" s="141"/>
      <c r="JD38" s="141"/>
      <c r="JE38" s="141"/>
      <c r="JF38" s="141"/>
      <c r="JG38" s="141"/>
      <c r="JH38" s="141"/>
      <c r="JI38" s="141"/>
      <c r="JJ38" s="141"/>
      <c r="JK38" s="141"/>
      <c r="JL38" s="141"/>
      <c r="JM38" s="141"/>
      <c r="JN38" s="141"/>
      <c r="JO38" s="141"/>
      <c r="JP38" s="141"/>
      <c r="JQ38" s="141"/>
      <c r="JR38" s="141"/>
      <c r="JS38" s="141"/>
      <c r="JT38" s="141"/>
      <c r="JU38" s="141"/>
      <c r="JV38" s="141"/>
      <c r="JW38" s="141"/>
      <c r="JX38" s="141"/>
      <c r="JY38" s="141"/>
      <c r="JZ38" s="141"/>
      <c r="KA38" s="141"/>
      <c r="KB38" s="141"/>
      <c r="KC38" s="141"/>
      <c r="KD38" s="141"/>
      <c r="KE38" s="141"/>
      <c r="KF38" s="141"/>
      <c r="KG38" s="141"/>
      <c r="KH38" s="141"/>
      <c r="KI38" s="141"/>
      <c r="KJ38" s="141"/>
      <c r="KK38" s="141"/>
      <c r="KL38" s="141"/>
      <c r="KM38" s="141"/>
      <c r="KN38" s="141"/>
      <c r="KO38" s="141"/>
      <c r="KP38" s="141"/>
      <c r="KQ38" s="141"/>
      <c r="KR38" s="141"/>
      <c r="KS38" s="141"/>
      <c r="KT38" s="141"/>
      <c r="KU38" s="141"/>
      <c r="KV38" s="141"/>
      <c r="KW38" s="141"/>
      <c r="KX38" s="141"/>
      <c r="KY38" s="141"/>
      <c r="KZ38" s="141"/>
      <c r="LA38" s="141"/>
      <c r="LB38" s="141"/>
      <c r="LC38" s="141"/>
      <c r="LD38" s="141"/>
      <c r="LE38" s="141"/>
      <c r="LF38" s="141"/>
      <c r="LG38" s="141"/>
      <c r="LH38" s="141"/>
      <c r="LI38" s="141"/>
      <c r="LJ38" s="141"/>
      <c r="LK38" s="141"/>
      <c r="LL38" s="141"/>
      <c r="LM38" s="141"/>
      <c r="LN38" s="141"/>
      <c r="LO38" s="141"/>
      <c r="LP38" s="141"/>
      <c r="LQ38" s="141"/>
      <c r="LR38" s="141"/>
      <c r="LS38" s="141"/>
      <c r="LT38" s="141"/>
      <c r="LU38" s="141"/>
      <c r="LV38" s="141"/>
      <c r="LW38" s="141"/>
      <c r="LX38" s="141"/>
      <c r="LY38" s="141"/>
      <c r="LZ38" s="141"/>
      <c r="MA38" s="141"/>
      <c r="MB38" s="141"/>
      <c r="MC38" s="141"/>
      <c r="MD38" s="141"/>
      <c r="ME38" s="141"/>
      <c r="MF38" s="141"/>
      <c r="MG38" s="141"/>
      <c r="MH38" s="141"/>
      <c r="MI38" s="141"/>
      <c r="MJ38" s="141"/>
      <c r="MK38" s="141"/>
      <c r="ML38" s="141"/>
      <c r="MM38" s="141"/>
      <c r="MN38" s="141"/>
      <c r="MO38" s="141"/>
      <c r="MP38" s="141"/>
      <c r="MQ38" s="141"/>
      <c r="MR38" s="141"/>
      <c r="MS38" s="141"/>
      <c r="MT38" s="141"/>
      <c r="MU38" s="141"/>
      <c r="MV38" s="141"/>
      <c r="MW38" s="141"/>
      <c r="MX38" s="141"/>
      <c r="MY38" s="141"/>
      <c r="MZ38" s="141"/>
      <c r="NA38" s="141"/>
      <c r="NB38" s="141"/>
      <c r="NC38" s="141"/>
      <c r="ND38" s="141"/>
      <c r="NE38" s="141"/>
      <c r="NF38" s="141"/>
      <c r="NG38" s="141"/>
      <c r="NH38" s="141"/>
      <c r="NI38" s="141"/>
      <c r="NJ38" s="141"/>
      <c r="NK38" s="141"/>
      <c r="NL38" s="141"/>
      <c r="NM38" s="159"/>
      <c r="NN38" s="85"/>
    </row>
    <row r="39" spans="4:378">
      <c r="D39" s="267"/>
      <c r="E39" s="29" t="s">
        <v>218</v>
      </c>
      <c r="F39" s="260">
        <v>1410</v>
      </c>
      <c r="G39" s="25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  <c r="HH39" s="141"/>
      <c r="HI39" s="141"/>
      <c r="HJ39" s="141"/>
      <c r="HK39" s="141"/>
      <c r="HL39" s="141"/>
      <c r="HM39" s="141"/>
      <c r="HN39" s="141"/>
      <c r="HO39" s="141"/>
      <c r="HP39" s="141"/>
      <c r="HQ39" s="141"/>
      <c r="HR39" s="141"/>
      <c r="HS39" s="141"/>
      <c r="HT39" s="141"/>
      <c r="HU39" s="141"/>
      <c r="HV39" s="141"/>
      <c r="HW39" s="141"/>
      <c r="HX39" s="141"/>
      <c r="HY39" s="141"/>
      <c r="HZ39" s="141"/>
      <c r="IA39" s="141"/>
      <c r="IB39" s="141"/>
      <c r="IC39" s="141"/>
      <c r="ID39" s="141"/>
      <c r="IE39" s="141"/>
      <c r="IF39" s="141"/>
      <c r="IG39" s="141"/>
      <c r="IH39" s="141"/>
      <c r="II39" s="141"/>
      <c r="IJ39" s="141"/>
      <c r="IK39" s="141"/>
      <c r="IL39" s="141"/>
      <c r="IM39" s="141"/>
      <c r="IN39" s="141"/>
      <c r="IO39" s="141"/>
      <c r="IP39" s="141"/>
      <c r="IQ39" s="141"/>
      <c r="IR39" s="141"/>
      <c r="IS39" s="141"/>
      <c r="IT39" s="141"/>
      <c r="IU39" s="141"/>
      <c r="IV39" s="141"/>
      <c r="IW39" s="141"/>
      <c r="IX39" s="141"/>
      <c r="IY39" s="141"/>
      <c r="IZ39" s="141"/>
      <c r="JA39" s="141"/>
      <c r="JB39" s="141"/>
      <c r="JC39" s="141"/>
      <c r="JD39" s="141"/>
      <c r="JE39" s="141"/>
      <c r="JF39" s="141"/>
      <c r="JG39" s="141"/>
      <c r="JH39" s="141"/>
      <c r="JI39" s="141"/>
      <c r="JJ39" s="141"/>
      <c r="JK39" s="141"/>
      <c r="JL39" s="141"/>
      <c r="JM39" s="141"/>
      <c r="JN39" s="141"/>
      <c r="JO39" s="141"/>
      <c r="JP39" s="141"/>
      <c r="JQ39" s="141"/>
      <c r="JR39" s="141"/>
      <c r="JS39" s="141"/>
      <c r="JT39" s="141"/>
      <c r="JU39" s="141"/>
      <c r="JV39" s="141"/>
      <c r="JW39" s="141"/>
      <c r="JX39" s="141"/>
      <c r="JY39" s="141"/>
      <c r="JZ39" s="141"/>
      <c r="KA39" s="141"/>
      <c r="KB39" s="141"/>
      <c r="KC39" s="141"/>
      <c r="KD39" s="141"/>
      <c r="KE39" s="141"/>
      <c r="KF39" s="141"/>
      <c r="KG39" s="141"/>
      <c r="KH39" s="141"/>
      <c r="KI39" s="141"/>
      <c r="KJ39" s="141"/>
      <c r="KK39" s="141"/>
      <c r="KL39" s="141"/>
      <c r="KM39" s="141"/>
      <c r="KN39" s="141"/>
      <c r="KO39" s="141"/>
      <c r="KP39" s="141"/>
      <c r="KQ39" s="141"/>
      <c r="KR39" s="141"/>
      <c r="KS39" s="141"/>
      <c r="KT39" s="141"/>
      <c r="KU39" s="141"/>
      <c r="KV39" s="141"/>
      <c r="KW39" s="141"/>
      <c r="KX39" s="141"/>
      <c r="KY39" s="141"/>
      <c r="KZ39" s="141"/>
      <c r="LA39" s="141"/>
      <c r="LB39" s="141"/>
      <c r="LC39" s="141"/>
      <c r="LD39" s="141"/>
      <c r="LE39" s="141"/>
      <c r="LF39" s="141"/>
      <c r="LG39" s="141"/>
      <c r="LH39" s="141"/>
      <c r="LI39" s="141"/>
      <c r="LJ39" s="141"/>
      <c r="LK39" s="141"/>
      <c r="LL39" s="141"/>
      <c r="LM39" s="141"/>
      <c r="LN39" s="141"/>
      <c r="LO39" s="141"/>
      <c r="LP39" s="141"/>
      <c r="LQ39" s="141"/>
      <c r="LR39" s="141"/>
      <c r="LS39" s="141"/>
      <c r="LT39" s="141"/>
      <c r="LU39" s="141"/>
      <c r="LV39" s="141"/>
      <c r="LW39" s="141"/>
      <c r="LX39" s="141"/>
      <c r="LY39" s="141"/>
      <c r="LZ39" s="141"/>
      <c r="MA39" s="141"/>
      <c r="MB39" s="141"/>
      <c r="MC39" s="141"/>
      <c r="MD39" s="141"/>
      <c r="ME39" s="141"/>
      <c r="MF39" s="141"/>
      <c r="MG39" s="141"/>
      <c r="MH39" s="141"/>
      <c r="MI39" s="141"/>
      <c r="MJ39" s="141"/>
      <c r="MK39" s="141"/>
      <c r="ML39" s="141"/>
      <c r="MM39" s="141"/>
      <c r="MN39" s="141"/>
      <c r="MO39" s="141"/>
      <c r="MP39" s="141"/>
      <c r="MQ39" s="141"/>
      <c r="MR39" s="141"/>
      <c r="MS39" s="141"/>
      <c r="MT39" s="141"/>
      <c r="MU39" s="141"/>
      <c r="MV39" s="141"/>
      <c r="MW39" s="141"/>
      <c r="MX39" s="141"/>
      <c r="MY39" s="141"/>
      <c r="MZ39" s="141"/>
      <c r="NA39" s="141"/>
      <c r="NB39" s="141"/>
      <c r="NC39" s="141"/>
      <c r="ND39" s="141"/>
      <c r="NE39" s="141"/>
      <c r="NF39" s="141"/>
      <c r="NG39" s="141"/>
      <c r="NH39" s="141"/>
      <c r="NI39" s="141"/>
      <c r="NJ39" s="141"/>
      <c r="NK39" s="141"/>
      <c r="NL39" s="141"/>
      <c r="NM39" s="159"/>
      <c r="NN39" s="85"/>
    </row>
    <row r="40" spans="4:378">
      <c r="D40" s="267"/>
      <c r="E40" s="29" t="s">
        <v>219</v>
      </c>
      <c r="F40" s="260">
        <v>7202</v>
      </c>
      <c r="G40" s="25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  <c r="IR40" s="141"/>
      <c r="IS40" s="141"/>
      <c r="IT40" s="141"/>
      <c r="IU40" s="141"/>
      <c r="IV40" s="141"/>
      <c r="IW40" s="141"/>
      <c r="IX40" s="141"/>
      <c r="IY40" s="141"/>
      <c r="IZ40" s="141"/>
      <c r="JA40" s="141"/>
      <c r="JB40" s="141"/>
      <c r="JC40" s="141"/>
      <c r="JD40" s="141"/>
      <c r="JE40" s="141"/>
      <c r="JF40" s="141"/>
      <c r="JG40" s="141"/>
      <c r="JH40" s="141"/>
      <c r="JI40" s="141"/>
      <c r="JJ40" s="141"/>
      <c r="JK40" s="141"/>
      <c r="JL40" s="141"/>
      <c r="JM40" s="141"/>
      <c r="JN40" s="141"/>
      <c r="JO40" s="141"/>
      <c r="JP40" s="141"/>
      <c r="JQ40" s="141"/>
      <c r="JR40" s="141"/>
      <c r="JS40" s="141"/>
      <c r="JT40" s="141"/>
      <c r="JU40" s="141"/>
      <c r="JV40" s="141"/>
      <c r="JW40" s="141"/>
      <c r="JX40" s="141"/>
      <c r="JY40" s="141"/>
      <c r="JZ40" s="141"/>
      <c r="KA40" s="141"/>
      <c r="KB40" s="141"/>
      <c r="KC40" s="141"/>
      <c r="KD40" s="141"/>
      <c r="KE40" s="141"/>
      <c r="KF40" s="141"/>
      <c r="KG40" s="141"/>
      <c r="KH40" s="141"/>
      <c r="KI40" s="141"/>
      <c r="KJ40" s="141"/>
      <c r="KK40" s="141"/>
      <c r="KL40" s="141"/>
      <c r="KM40" s="141"/>
      <c r="KN40" s="141"/>
      <c r="KO40" s="141"/>
      <c r="KP40" s="141"/>
      <c r="KQ40" s="141"/>
      <c r="KR40" s="141"/>
      <c r="KS40" s="141"/>
      <c r="KT40" s="141"/>
      <c r="KU40" s="141"/>
      <c r="KV40" s="141"/>
      <c r="KW40" s="141"/>
      <c r="KX40" s="141"/>
      <c r="KY40" s="141"/>
      <c r="KZ40" s="141"/>
      <c r="LA40" s="141"/>
      <c r="LB40" s="141"/>
      <c r="LC40" s="141"/>
      <c r="LD40" s="141"/>
      <c r="LE40" s="141"/>
      <c r="LF40" s="141"/>
      <c r="LG40" s="141"/>
      <c r="LH40" s="141"/>
      <c r="LI40" s="141"/>
      <c r="LJ40" s="141"/>
      <c r="LK40" s="141"/>
      <c r="LL40" s="141"/>
      <c r="LM40" s="141"/>
      <c r="LN40" s="141"/>
      <c r="LO40" s="141"/>
      <c r="LP40" s="141"/>
      <c r="LQ40" s="141"/>
      <c r="LR40" s="141"/>
      <c r="LS40" s="141"/>
      <c r="LT40" s="141"/>
      <c r="LU40" s="141"/>
      <c r="LV40" s="141"/>
      <c r="LW40" s="141"/>
      <c r="LX40" s="141"/>
      <c r="LY40" s="141"/>
      <c r="LZ40" s="141"/>
      <c r="MA40" s="141"/>
      <c r="MB40" s="141"/>
      <c r="MC40" s="141"/>
      <c r="MD40" s="141"/>
      <c r="ME40" s="141"/>
      <c r="MF40" s="141"/>
      <c r="MG40" s="141"/>
      <c r="MH40" s="141"/>
      <c r="MI40" s="141"/>
      <c r="MJ40" s="141"/>
      <c r="MK40" s="141"/>
      <c r="ML40" s="141"/>
      <c r="MM40" s="141"/>
      <c r="MN40" s="141"/>
      <c r="MO40" s="141"/>
      <c r="MP40" s="141"/>
      <c r="MQ40" s="141"/>
      <c r="MR40" s="141"/>
      <c r="MS40" s="141"/>
      <c r="MT40" s="141"/>
      <c r="MU40" s="141"/>
      <c r="MV40" s="141"/>
      <c r="MW40" s="141"/>
      <c r="MX40" s="141"/>
      <c r="MY40" s="141"/>
      <c r="MZ40" s="141"/>
      <c r="NA40" s="141"/>
      <c r="NB40" s="141"/>
      <c r="NC40" s="141"/>
      <c r="ND40" s="141"/>
      <c r="NE40" s="141"/>
      <c r="NF40" s="141"/>
      <c r="NG40" s="141"/>
      <c r="NH40" s="141"/>
      <c r="NI40" s="141"/>
      <c r="NJ40" s="141"/>
      <c r="NK40" s="141"/>
      <c r="NL40" s="141"/>
      <c r="NM40" s="159"/>
      <c r="NN40" s="85"/>
    </row>
    <row r="41" spans="4:378">
      <c r="D41" s="267"/>
      <c r="E41" s="29" t="s">
        <v>220</v>
      </c>
      <c r="F41" s="260">
        <v>5885</v>
      </c>
      <c r="G41" s="25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  <c r="IR41" s="141"/>
      <c r="IS41" s="141"/>
      <c r="IT41" s="141"/>
      <c r="IU41" s="141"/>
      <c r="IV41" s="141"/>
      <c r="IW41" s="141"/>
      <c r="IX41" s="141"/>
      <c r="IY41" s="141"/>
      <c r="IZ41" s="141"/>
      <c r="JA41" s="141"/>
      <c r="JB41" s="141"/>
      <c r="JC41" s="141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  <c r="JV41" s="141"/>
      <c r="JW41" s="141"/>
      <c r="JX41" s="141"/>
      <c r="JY41" s="141"/>
      <c r="JZ41" s="141"/>
      <c r="KA41" s="141"/>
      <c r="KB41" s="141"/>
      <c r="KC41" s="141"/>
      <c r="KD41" s="141"/>
      <c r="KE41" s="141"/>
      <c r="KF41" s="141"/>
      <c r="KG41" s="141"/>
      <c r="KH41" s="141"/>
      <c r="KI41" s="141"/>
      <c r="KJ41" s="141"/>
      <c r="KK41" s="141"/>
      <c r="KL41" s="141"/>
      <c r="KM41" s="141"/>
      <c r="KN41" s="141"/>
      <c r="KO41" s="141"/>
      <c r="KP41" s="141"/>
      <c r="KQ41" s="141"/>
      <c r="KR41" s="141"/>
      <c r="KS41" s="141"/>
      <c r="KT41" s="141"/>
      <c r="KU41" s="141"/>
      <c r="KV41" s="141"/>
      <c r="KW41" s="141"/>
      <c r="KX41" s="141"/>
      <c r="KY41" s="141"/>
      <c r="KZ41" s="141"/>
      <c r="LA41" s="141"/>
      <c r="LB41" s="141"/>
      <c r="LC41" s="141"/>
      <c r="LD41" s="141"/>
      <c r="LE41" s="141"/>
      <c r="LF41" s="141"/>
      <c r="LG41" s="141"/>
      <c r="LH41" s="141"/>
      <c r="LI41" s="141"/>
      <c r="LJ41" s="141"/>
      <c r="LK41" s="141"/>
      <c r="LL41" s="141"/>
      <c r="LM41" s="141"/>
      <c r="LN41" s="141"/>
      <c r="LO41" s="141"/>
      <c r="LP41" s="141"/>
      <c r="LQ41" s="141"/>
      <c r="LR41" s="141"/>
      <c r="LS41" s="141"/>
      <c r="LT41" s="141"/>
      <c r="LU41" s="141"/>
      <c r="LV41" s="141"/>
      <c r="LW41" s="141"/>
      <c r="LX41" s="141"/>
      <c r="LY41" s="141"/>
      <c r="LZ41" s="141"/>
      <c r="MA41" s="141"/>
      <c r="MB41" s="141"/>
      <c r="MC41" s="141"/>
      <c r="MD41" s="141"/>
      <c r="ME41" s="141"/>
      <c r="MF41" s="141"/>
      <c r="MG41" s="141"/>
      <c r="MH41" s="141"/>
      <c r="MI41" s="141"/>
      <c r="MJ41" s="141"/>
      <c r="MK41" s="141"/>
      <c r="ML41" s="141"/>
      <c r="MM41" s="141"/>
      <c r="MN41" s="141"/>
      <c r="MO41" s="141"/>
      <c r="MP41" s="141"/>
      <c r="MQ41" s="141"/>
      <c r="MR41" s="141"/>
      <c r="MS41" s="141"/>
      <c r="MT41" s="141"/>
      <c r="MU41" s="141"/>
      <c r="MV41" s="141"/>
      <c r="MW41" s="141"/>
      <c r="MX41" s="141"/>
      <c r="MY41" s="141"/>
      <c r="MZ41" s="141"/>
      <c r="NA41" s="141"/>
      <c r="NB41" s="141"/>
      <c r="NC41" s="141"/>
      <c r="ND41" s="141"/>
      <c r="NE41" s="141"/>
      <c r="NF41" s="141"/>
      <c r="NG41" s="141"/>
      <c r="NH41" s="141"/>
      <c r="NI41" s="141"/>
      <c r="NJ41" s="141"/>
      <c r="NK41" s="141"/>
      <c r="NL41" s="141"/>
      <c r="NM41" s="159"/>
      <c r="NN41" s="85"/>
    </row>
    <row r="42" spans="4:378">
      <c r="D42" s="267"/>
      <c r="E42" s="29" t="s">
        <v>221</v>
      </c>
      <c r="F42" s="260">
        <v>9353</v>
      </c>
      <c r="G42" s="25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141"/>
      <c r="EE42" s="141"/>
      <c r="EF42" s="141"/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1"/>
      <c r="FB42" s="141"/>
      <c r="FC42" s="141"/>
      <c r="FD42" s="141"/>
      <c r="FE42" s="141"/>
      <c r="FF42" s="141"/>
      <c r="FG42" s="141"/>
      <c r="FH42" s="141"/>
      <c r="FI42" s="141"/>
      <c r="FJ42" s="141"/>
      <c r="FK42" s="141"/>
      <c r="FL42" s="141"/>
      <c r="FM42" s="141"/>
      <c r="FN42" s="141"/>
      <c r="FO42" s="141"/>
      <c r="FP42" s="141"/>
      <c r="FQ42" s="141"/>
      <c r="FR42" s="141"/>
      <c r="FS42" s="141"/>
      <c r="FT42" s="141"/>
      <c r="FU42" s="141"/>
      <c r="FV42" s="141"/>
      <c r="FW42" s="141"/>
      <c r="FX42" s="141"/>
      <c r="FY42" s="141"/>
      <c r="FZ42" s="141"/>
      <c r="GA42" s="141"/>
      <c r="GB42" s="141"/>
      <c r="GC42" s="141"/>
      <c r="GD42" s="141"/>
      <c r="GE42" s="141"/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  <c r="HK42" s="141"/>
      <c r="HL42" s="141"/>
      <c r="HM42" s="141"/>
      <c r="HN42" s="141"/>
      <c r="HO42" s="141"/>
      <c r="HP42" s="141"/>
      <c r="HQ42" s="141"/>
      <c r="HR42" s="141"/>
      <c r="HS42" s="141"/>
      <c r="HT42" s="141"/>
      <c r="HU42" s="141"/>
      <c r="HV42" s="141"/>
      <c r="HW42" s="141"/>
      <c r="HX42" s="141"/>
      <c r="HY42" s="141"/>
      <c r="HZ42" s="141"/>
      <c r="IA42" s="141"/>
      <c r="IB42" s="141"/>
      <c r="IC42" s="141"/>
      <c r="ID42" s="141"/>
      <c r="IE42" s="141"/>
      <c r="IF42" s="141"/>
      <c r="IG42" s="141"/>
      <c r="IH42" s="141"/>
      <c r="II42" s="141"/>
      <c r="IJ42" s="141"/>
      <c r="IK42" s="141"/>
      <c r="IL42" s="141"/>
      <c r="IM42" s="141"/>
      <c r="IN42" s="141"/>
      <c r="IO42" s="141"/>
      <c r="IP42" s="141"/>
      <c r="IQ42" s="141"/>
      <c r="IR42" s="141"/>
      <c r="IS42" s="141"/>
      <c r="IT42" s="141"/>
      <c r="IU42" s="141"/>
      <c r="IV42" s="141"/>
      <c r="IW42" s="141"/>
      <c r="IX42" s="141"/>
      <c r="IY42" s="141"/>
      <c r="IZ42" s="141"/>
      <c r="JA42" s="141"/>
      <c r="JB42" s="141"/>
      <c r="JC42" s="141"/>
      <c r="JD42" s="141"/>
      <c r="JE42" s="141"/>
      <c r="JF42" s="141"/>
      <c r="JG42" s="141"/>
      <c r="JH42" s="141"/>
      <c r="JI42" s="141"/>
      <c r="JJ42" s="141"/>
      <c r="JK42" s="141"/>
      <c r="JL42" s="141"/>
      <c r="JM42" s="141"/>
      <c r="JN42" s="141"/>
      <c r="JO42" s="141"/>
      <c r="JP42" s="141"/>
      <c r="JQ42" s="141"/>
      <c r="JR42" s="141"/>
      <c r="JS42" s="141"/>
      <c r="JT42" s="141"/>
      <c r="JU42" s="141"/>
      <c r="JV42" s="141"/>
      <c r="JW42" s="141"/>
      <c r="JX42" s="141"/>
      <c r="JY42" s="141"/>
      <c r="JZ42" s="141"/>
      <c r="KA42" s="141"/>
      <c r="KB42" s="141"/>
      <c r="KC42" s="141"/>
      <c r="KD42" s="141"/>
      <c r="KE42" s="141"/>
      <c r="KF42" s="141"/>
      <c r="KG42" s="141"/>
      <c r="KH42" s="141"/>
      <c r="KI42" s="141"/>
      <c r="KJ42" s="141"/>
      <c r="KK42" s="141"/>
      <c r="KL42" s="141"/>
      <c r="KM42" s="141"/>
      <c r="KN42" s="141"/>
      <c r="KO42" s="141"/>
      <c r="KP42" s="141"/>
      <c r="KQ42" s="141"/>
      <c r="KR42" s="141"/>
      <c r="KS42" s="141"/>
      <c r="KT42" s="141"/>
      <c r="KU42" s="141"/>
      <c r="KV42" s="141"/>
      <c r="KW42" s="141"/>
      <c r="KX42" s="141"/>
      <c r="KY42" s="141"/>
      <c r="KZ42" s="141"/>
      <c r="LA42" s="141"/>
      <c r="LB42" s="141"/>
      <c r="LC42" s="141"/>
      <c r="LD42" s="141"/>
      <c r="LE42" s="141"/>
      <c r="LF42" s="141"/>
      <c r="LG42" s="141"/>
      <c r="LH42" s="141"/>
      <c r="LI42" s="141"/>
      <c r="LJ42" s="141"/>
      <c r="LK42" s="141"/>
      <c r="LL42" s="141"/>
      <c r="LM42" s="141"/>
      <c r="LN42" s="141"/>
      <c r="LO42" s="141"/>
      <c r="LP42" s="141"/>
      <c r="LQ42" s="141"/>
      <c r="LR42" s="141"/>
      <c r="LS42" s="141"/>
      <c r="LT42" s="141"/>
      <c r="LU42" s="141"/>
      <c r="LV42" s="141"/>
      <c r="LW42" s="141"/>
      <c r="LX42" s="141"/>
      <c r="LY42" s="141"/>
      <c r="LZ42" s="141"/>
      <c r="MA42" s="141"/>
      <c r="MB42" s="141"/>
      <c r="MC42" s="141"/>
      <c r="MD42" s="141"/>
      <c r="ME42" s="141"/>
      <c r="MF42" s="141"/>
      <c r="MG42" s="141"/>
      <c r="MH42" s="141"/>
      <c r="MI42" s="141"/>
      <c r="MJ42" s="141"/>
      <c r="MK42" s="141"/>
      <c r="ML42" s="141"/>
      <c r="MM42" s="141"/>
      <c r="MN42" s="141"/>
      <c r="MO42" s="141"/>
      <c r="MP42" s="141"/>
      <c r="MQ42" s="141"/>
      <c r="MR42" s="141"/>
      <c r="MS42" s="141"/>
      <c r="MT42" s="141"/>
      <c r="MU42" s="141"/>
      <c r="MV42" s="141"/>
      <c r="MW42" s="141"/>
      <c r="MX42" s="141"/>
      <c r="MY42" s="141"/>
      <c r="MZ42" s="141"/>
      <c r="NA42" s="141"/>
      <c r="NB42" s="141"/>
      <c r="NC42" s="141"/>
      <c r="ND42" s="141"/>
      <c r="NE42" s="141"/>
      <c r="NF42" s="141"/>
      <c r="NG42" s="141"/>
      <c r="NH42" s="141"/>
      <c r="NI42" s="141"/>
      <c r="NJ42" s="141"/>
      <c r="NK42" s="141"/>
      <c r="NL42" s="141"/>
      <c r="NM42" s="159"/>
      <c r="NN42" s="85"/>
    </row>
    <row r="43" spans="4:378">
      <c r="D43" s="267"/>
      <c r="E43" s="29" t="s">
        <v>222</v>
      </c>
      <c r="F43" s="260">
        <v>6746</v>
      </c>
      <c r="G43" s="25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141"/>
      <c r="EE43" s="141"/>
      <c r="EF43" s="141"/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1"/>
      <c r="FB43" s="141"/>
      <c r="FC43" s="141"/>
      <c r="FD43" s="141"/>
      <c r="FE43" s="141"/>
      <c r="FF43" s="141"/>
      <c r="FG43" s="141"/>
      <c r="FH43" s="141"/>
      <c r="FI43" s="141"/>
      <c r="FJ43" s="141"/>
      <c r="FK43" s="141"/>
      <c r="FL43" s="141"/>
      <c r="FM43" s="141"/>
      <c r="FN43" s="141"/>
      <c r="FO43" s="141"/>
      <c r="FP43" s="141"/>
      <c r="FQ43" s="141"/>
      <c r="FR43" s="141"/>
      <c r="FS43" s="141"/>
      <c r="FT43" s="141"/>
      <c r="FU43" s="141"/>
      <c r="FV43" s="141"/>
      <c r="FW43" s="141"/>
      <c r="FX43" s="141"/>
      <c r="FY43" s="141"/>
      <c r="FZ43" s="141"/>
      <c r="GA43" s="141"/>
      <c r="GB43" s="141"/>
      <c r="GC43" s="141"/>
      <c r="GD43" s="141"/>
      <c r="GE43" s="141"/>
      <c r="GF43" s="141"/>
      <c r="GG43" s="141"/>
      <c r="GH43" s="141"/>
      <c r="GI43" s="141"/>
      <c r="GJ43" s="141"/>
      <c r="GK43" s="141"/>
      <c r="GL43" s="141"/>
      <c r="GM43" s="141"/>
      <c r="GN43" s="141"/>
      <c r="GO43" s="141"/>
      <c r="GP43" s="141"/>
      <c r="GQ43" s="141"/>
      <c r="GR43" s="141"/>
      <c r="GS43" s="141"/>
      <c r="GT43" s="141"/>
      <c r="GU43" s="141"/>
      <c r="GV43" s="141"/>
      <c r="GW43" s="141"/>
      <c r="GX43" s="141"/>
      <c r="GY43" s="141"/>
      <c r="GZ43" s="141"/>
      <c r="HA43" s="141"/>
      <c r="HB43" s="141"/>
      <c r="HC43" s="141"/>
      <c r="HD43" s="141"/>
      <c r="HE43" s="141"/>
      <c r="HF43" s="141"/>
      <c r="HG43" s="141"/>
      <c r="HH43" s="141"/>
      <c r="HI43" s="141"/>
      <c r="HJ43" s="141"/>
      <c r="HK43" s="141"/>
      <c r="HL43" s="141"/>
      <c r="HM43" s="141"/>
      <c r="HN43" s="141"/>
      <c r="HO43" s="141"/>
      <c r="HP43" s="141"/>
      <c r="HQ43" s="141"/>
      <c r="HR43" s="141"/>
      <c r="HS43" s="141"/>
      <c r="HT43" s="141"/>
      <c r="HU43" s="141"/>
      <c r="HV43" s="141"/>
      <c r="HW43" s="141"/>
      <c r="HX43" s="141"/>
      <c r="HY43" s="141"/>
      <c r="HZ43" s="141"/>
      <c r="IA43" s="141"/>
      <c r="IB43" s="141"/>
      <c r="IC43" s="141"/>
      <c r="ID43" s="141"/>
      <c r="IE43" s="141"/>
      <c r="IF43" s="141"/>
      <c r="IG43" s="141"/>
      <c r="IH43" s="141"/>
      <c r="II43" s="141"/>
      <c r="IJ43" s="141"/>
      <c r="IK43" s="141"/>
      <c r="IL43" s="141"/>
      <c r="IM43" s="141"/>
      <c r="IN43" s="141"/>
      <c r="IO43" s="141"/>
      <c r="IP43" s="141"/>
      <c r="IQ43" s="141"/>
      <c r="IR43" s="141"/>
      <c r="IS43" s="141"/>
      <c r="IT43" s="141"/>
      <c r="IU43" s="141"/>
      <c r="IV43" s="141"/>
      <c r="IW43" s="141"/>
      <c r="IX43" s="141"/>
      <c r="IY43" s="141"/>
      <c r="IZ43" s="141"/>
      <c r="JA43" s="141"/>
      <c r="JB43" s="141"/>
      <c r="JC43" s="141"/>
      <c r="JD43" s="141"/>
      <c r="JE43" s="141"/>
      <c r="JF43" s="141"/>
      <c r="JG43" s="141"/>
      <c r="JH43" s="141"/>
      <c r="JI43" s="141"/>
      <c r="JJ43" s="141"/>
      <c r="JK43" s="141"/>
      <c r="JL43" s="141"/>
      <c r="JM43" s="141"/>
      <c r="JN43" s="141"/>
      <c r="JO43" s="141"/>
      <c r="JP43" s="141"/>
      <c r="JQ43" s="141"/>
      <c r="JR43" s="141"/>
      <c r="JS43" s="141"/>
      <c r="JT43" s="141"/>
      <c r="JU43" s="141"/>
      <c r="JV43" s="141"/>
      <c r="JW43" s="141"/>
      <c r="JX43" s="141"/>
      <c r="JY43" s="141"/>
      <c r="JZ43" s="141"/>
      <c r="KA43" s="141"/>
      <c r="KB43" s="141"/>
      <c r="KC43" s="141"/>
      <c r="KD43" s="141"/>
      <c r="KE43" s="141"/>
      <c r="KF43" s="141"/>
      <c r="KG43" s="141"/>
      <c r="KH43" s="141"/>
      <c r="KI43" s="141"/>
      <c r="KJ43" s="141"/>
      <c r="KK43" s="141"/>
      <c r="KL43" s="141"/>
      <c r="KM43" s="141"/>
      <c r="KN43" s="141"/>
      <c r="KO43" s="141"/>
      <c r="KP43" s="141"/>
      <c r="KQ43" s="141"/>
      <c r="KR43" s="141"/>
      <c r="KS43" s="141"/>
      <c r="KT43" s="141"/>
      <c r="KU43" s="141"/>
      <c r="KV43" s="141"/>
      <c r="KW43" s="141"/>
      <c r="KX43" s="141"/>
      <c r="KY43" s="141"/>
      <c r="KZ43" s="141"/>
      <c r="LA43" s="141"/>
      <c r="LB43" s="141"/>
      <c r="LC43" s="141"/>
      <c r="LD43" s="141"/>
      <c r="LE43" s="141"/>
      <c r="LF43" s="141"/>
      <c r="LG43" s="141"/>
      <c r="LH43" s="141"/>
      <c r="LI43" s="141"/>
      <c r="LJ43" s="141"/>
      <c r="LK43" s="141"/>
      <c r="LL43" s="141"/>
      <c r="LM43" s="141"/>
      <c r="LN43" s="141"/>
      <c r="LO43" s="141"/>
      <c r="LP43" s="141"/>
      <c r="LQ43" s="141"/>
      <c r="LR43" s="141"/>
      <c r="LS43" s="141"/>
      <c r="LT43" s="141"/>
      <c r="LU43" s="141"/>
      <c r="LV43" s="141"/>
      <c r="LW43" s="141"/>
      <c r="LX43" s="141"/>
      <c r="LY43" s="141"/>
      <c r="LZ43" s="141"/>
      <c r="MA43" s="141"/>
      <c r="MB43" s="141"/>
      <c r="MC43" s="141"/>
      <c r="MD43" s="141"/>
      <c r="ME43" s="141"/>
      <c r="MF43" s="141"/>
      <c r="MG43" s="141"/>
      <c r="MH43" s="141"/>
      <c r="MI43" s="141"/>
      <c r="MJ43" s="141"/>
      <c r="MK43" s="141"/>
      <c r="ML43" s="141"/>
      <c r="MM43" s="141"/>
      <c r="MN43" s="141"/>
      <c r="MO43" s="141"/>
      <c r="MP43" s="141"/>
      <c r="MQ43" s="141"/>
      <c r="MR43" s="141"/>
      <c r="MS43" s="141"/>
      <c r="MT43" s="141"/>
      <c r="MU43" s="141"/>
      <c r="MV43" s="141"/>
      <c r="MW43" s="141"/>
      <c r="MX43" s="141"/>
      <c r="MY43" s="141"/>
      <c r="MZ43" s="141"/>
      <c r="NA43" s="141"/>
      <c r="NB43" s="141"/>
      <c r="NC43" s="141"/>
      <c r="ND43" s="141"/>
      <c r="NE43" s="141"/>
      <c r="NF43" s="141"/>
      <c r="NG43" s="141"/>
      <c r="NH43" s="141"/>
      <c r="NI43" s="141"/>
      <c r="NJ43" s="141"/>
      <c r="NK43" s="141"/>
      <c r="NL43" s="141"/>
      <c r="NM43" s="159"/>
      <c r="NN43" s="85"/>
    </row>
    <row r="44" spans="4:378">
      <c r="D44" s="267"/>
      <c r="E44" s="29" t="s">
        <v>223</v>
      </c>
      <c r="F44" s="260">
        <v>9600</v>
      </c>
      <c r="G44" s="25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  <c r="FF44" s="141"/>
      <c r="FG44" s="141"/>
      <c r="FH44" s="141"/>
      <c r="FI44" s="141"/>
      <c r="FJ44" s="141"/>
      <c r="FK44" s="141"/>
      <c r="FL44" s="141"/>
      <c r="FM44" s="141"/>
      <c r="FN44" s="141"/>
      <c r="FO44" s="141"/>
      <c r="FP44" s="141"/>
      <c r="FQ44" s="141"/>
      <c r="FR44" s="141"/>
      <c r="FS44" s="141"/>
      <c r="FT44" s="141"/>
      <c r="FU44" s="141"/>
      <c r="FV44" s="141"/>
      <c r="FW44" s="141"/>
      <c r="FX44" s="141"/>
      <c r="FY44" s="141"/>
      <c r="FZ44" s="141"/>
      <c r="GA44" s="141"/>
      <c r="GB44" s="141"/>
      <c r="GC44" s="141"/>
      <c r="GD44" s="141"/>
      <c r="GE44" s="141"/>
      <c r="GF44" s="141"/>
      <c r="GG44" s="141"/>
      <c r="GH44" s="141"/>
      <c r="GI44" s="141"/>
      <c r="GJ44" s="141"/>
      <c r="GK44" s="141"/>
      <c r="GL44" s="141"/>
      <c r="GM44" s="141"/>
      <c r="GN44" s="141"/>
      <c r="GO44" s="141"/>
      <c r="GP44" s="141"/>
      <c r="GQ44" s="141"/>
      <c r="GR44" s="141"/>
      <c r="GS44" s="141"/>
      <c r="GT44" s="141"/>
      <c r="GU44" s="141"/>
      <c r="GV44" s="141"/>
      <c r="GW44" s="141"/>
      <c r="GX44" s="141"/>
      <c r="GY44" s="141"/>
      <c r="GZ44" s="141"/>
      <c r="HA44" s="141"/>
      <c r="HB44" s="141"/>
      <c r="HC44" s="141"/>
      <c r="HD44" s="141"/>
      <c r="HE44" s="141"/>
      <c r="HF44" s="141"/>
      <c r="HG44" s="141"/>
      <c r="HH44" s="141"/>
      <c r="HI44" s="141"/>
      <c r="HJ44" s="141"/>
      <c r="HK44" s="141"/>
      <c r="HL44" s="141"/>
      <c r="HM44" s="141"/>
      <c r="HN44" s="141"/>
      <c r="HO44" s="141"/>
      <c r="HP44" s="141"/>
      <c r="HQ44" s="141"/>
      <c r="HR44" s="141"/>
      <c r="HS44" s="141"/>
      <c r="HT44" s="141"/>
      <c r="HU44" s="141"/>
      <c r="HV44" s="141"/>
      <c r="HW44" s="141"/>
      <c r="HX44" s="141"/>
      <c r="HY44" s="141"/>
      <c r="HZ44" s="141"/>
      <c r="IA44" s="141"/>
      <c r="IB44" s="141"/>
      <c r="IC44" s="141"/>
      <c r="ID44" s="141"/>
      <c r="IE44" s="141"/>
      <c r="IF44" s="141"/>
      <c r="IG44" s="141"/>
      <c r="IH44" s="141"/>
      <c r="II44" s="141"/>
      <c r="IJ44" s="141"/>
      <c r="IK44" s="141"/>
      <c r="IL44" s="141"/>
      <c r="IM44" s="141"/>
      <c r="IN44" s="141"/>
      <c r="IO44" s="141"/>
      <c r="IP44" s="141"/>
      <c r="IQ44" s="141"/>
      <c r="IR44" s="141"/>
      <c r="IS44" s="141"/>
      <c r="IT44" s="141"/>
      <c r="IU44" s="141"/>
      <c r="IV44" s="141"/>
      <c r="IW44" s="141"/>
      <c r="IX44" s="141"/>
      <c r="IY44" s="141"/>
      <c r="IZ44" s="141"/>
      <c r="JA44" s="141"/>
      <c r="JB44" s="141"/>
      <c r="JC44" s="141"/>
      <c r="JD44" s="141"/>
      <c r="JE44" s="141"/>
      <c r="JF44" s="141"/>
      <c r="JG44" s="141"/>
      <c r="JH44" s="141"/>
      <c r="JI44" s="141"/>
      <c r="JJ44" s="141"/>
      <c r="JK44" s="141"/>
      <c r="JL44" s="141"/>
      <c r="JM44" s="141"/>
      <c r="JN44" s="141"/>
      <c r="JO44" s="141"/>
      <c r="JP44" s="141"/>
      <c r="JQ44" s="141"/>
      <c r="JR44" s="141"/>
      <c r="JS44" s="141"/>
      <c r="JT44" s="141"/>
      <c r="JU44" s="141"/>
      <c r="JV44" s="141"/>
      <c r="JW44" s="141"/>
      <c r="JX44" s="141"/>
      <c r="JY44" s="141"/>
      <c r="JZ44" s="141"/>
      <c r="KA44" s="141"/>
      <c r="KB44" s="141"/>
      <c r="KC44" s="141"/>
      <c r="KD44" s="141"/>
      <c r="KE44" s="141"/>
      <c r="KF44" s="141"/>
      <c r="KG44" s="141"/>
      <c r="KH44" s="141"/>
      <c r="KI44" s="141"/>
      <c r="KJ44" s="141"/>
      <c r="KK44" s="141"/>
      <c r="KL44" s="141"/>
      <c r="KM44" s="141"/>
      <c r="KN44" s="141"/>
      <c r="KO44" s="141"/>
      <c r="KP44" s="141"/>
      <c r="KQ44" s="141"/>
      <c r="KR44" s="141"/>
      <c r="KS44" s="141"/>
      <c r="KT44" s="141"/>
      <c r="KU44" s="141"/>
      <c r="KV44" s="141"/>
      <c r="KW44" s="141"/>
      <c r="KX44" s="141"/>
      <c r="KY44" s="141"/>
      <c r="KZ44" s="141"/>
      <c r="LA44" s="141"/>
      <c r="LB44" s="141"/>
      <c r="LC44" s="141"/>
      <c r="LD44" s="141"/>
      <c r="LE44" s="141"/>
      <c r="LF44" s="141"/>
      <c r="LG44" s="141"/>
      <c r="LH44" s="141"/>
      <c r="LI44" s="141"/>
      <c r="LJ44" s="141"/>
      <c r="LK44" s="141"/>
      <c r="LL44" s="141"/>
      <c r="LM44" s="141"/>
      <c r="LN44" s="141"/>
      <c r="LO44" s="141"/>
      <c r="LP44" s="141"/>
      <c r="LQ44" s="141"/>
      <c r="LR44" s="141"/>
      <c r="LS44" s="141"/>
      <c r="LT44" s="141"/>
      <c r="LU44" s="141"/>
      <c r="LV44" s="141"/>
      <c r="LW44" s="141"/>
      <c r="LX44" s="141"/>
      <c r="LY44" s="141"/>
      <c r="LZ44" s="141"/>
      <c r="MA44" s="141"/>
      <c r="MB44" s="141"/>
      <c r="MC44" s="141"/>
      <c r="MD44" s="141"/>
      <c r="ME44" s="141"/>
      <c r="MF44" s="141"/>
      <c r="MG44" s="141"/>
      <c r="MH44" s="141"/>
      <c r="MI44" s="141"/>
      <c r="MJ44" s="141"/>
      <c r="MK44" s="141"/>
      <c r="ML44" s="141"/>
      <c r="MM44" s="141"/>
      <c r="MN44" s="141"/>
      <c r="MO44" s="141"/>
      <c r="MP44" s="141"/>
      <c r="MQ44" s="141"/>
      <c r="MR44" s="141"/>
      <c r="MS44" s="141"/>
      <c r="MT44" s="141"/>
      <c r="MU44" s="141"/>
      <c r="MV44" s="141"/>
      <c r="MW44" s="141"/>
      <c r="MX44" s="141"/>
      <c r="MY44" s="141"/>
      <c r="MZ44" s="141"/>
      <c r="NA44" s="141"/>
      <c r="NB44" s="141"/>
      <c r="NC44" s="141"/>
      <c r="ND44" s="141"/>
      <c r="NE44" s="141"/>
      <c r="NF44" s="141"/>
      <c r="NG44" s="141"/>
      <c r="NH44" s="141"/>
      <c r="NI44" s="141"/>
      <c r="NJ44" s="141"/>
      <c r="NK44" s="141"/>
      <c r="NL44" s="141"/>
      <c r="NM44" s="159"/>
      <c r="NN44" s="85"/>
    </row>
    <row r="45" spans="4:378">
      <c r="D45" s="267"/>
      <c r="F45" s="262"/>
      <c r="G45" s="25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141"/>
      <c r="IX45" s="141"/>
      <c r="IY45" s="141"/>
      <c r="IZ45" s="141"/>
      <c r="JA45" s="141"/>
      <c r="JB45" s="141"/>
      <c r="JC45" s="141"/>
      <c r="JD45" s="141"/>
      <c r="JE45" s="141"/>
      <c r="JF45" s="141"/>
      <c r="JG45" s="141"/>
      <c r="JH45" s="141"/>
      <c r="JI45" s="141"/>
      <c r="JJ45" s="141"/>
      <c r="JK45" s="141"/>
      <c r="JL45" s="141"/>
      <c r="JM45" s="141"/>
      <c r="JN45" s="141"/>
      <c r="JO45" s="141"/>
      <c r="JP45" s="141"/>
      <c r="JQ45" s="141"/>
      <c r="JR45" s="141"/>
      <c r="JS45" s="141"/>
      <c r="JT45" s="141"/>
      <c r="JU45" s="141"/>
      <c r="JV45" s="141"/>
      <c r="JW45" s="141"/>
      <c r="JX45" s="141"/>
      <c r="JY45" s="141"/>
      <c r="JZ45" s="141"/>
      <c r="KA45" s="141"/>
      <c r="KB45" s="141"/>
      <c r="KC45" s="141"/>
      <c r="KD45" s="141"/>
      <c r="KE45" s="141"/>
      <c r="KF45" s="141"/>
      <c r="KG45" s="141"/>
      <c r="KH45" s="141"/>
      <c r="KI45" s="141"/>
      <c r="KJ45" s="141"/>
      <c r="KK45" s="141"/>
      <c r="KL45" s="141"/>
      <c r="KM45" s="141"/>
      <c r="KN45" s="141"/>
      <c r="KO45" s="141"/>
      <c r="KP45" s="141"/>
      <c r="KQ45" s="141"/>
      <c r="KR45" s="141"/>
      <c r="KS45" s="141"/>
      <c r="KT45" s="141"/>
      <c r="KU45" s="141"/>
      <c r="KV45" s="141"/>
      <c r="KW45" s="141"/>
      <c r="KX45" s="141"/>
      <c r="KY45" s="141"/>
      <c r="KZ45" s="141"/>
      <c r="LA45" s="141"/>
      <c r="LB45" s="141"/>
      <c r="LC45" s="141"/>
      <c r="LD45" s="141"/>
      <c r="LE45" s="141"/>
      <c r="LF45" s="141"/>
      <c r="LG45" s="141"/>
      <c r="LH45" s="141"/>
      <c r="LI45" s="141"/>
      <c r="LJ45" s="141"/>
      <c r="LK45" s="141"/>
      <c r="LL45" s="141"/>
      <c r="LM45" s="141"/>
      <c r="LN45" s="141"/>
      <c r="LO45" s="141"/>
      <c r="LP45" s="141"/>
      <c r="LQ45" s="141"/>
      <c r="LR45" s="141"/>
      <c r="LS45" s="141"/>
      <c r="LT45" s="141"/>
      <c r="LU45" s="141"/>
      <c r="LV45" s="141"/>
      <c r="LW45" s="141"/>
      <c r="LX45" s="141"/>
      <c r="LY45" s="141"/>
      <c r="LZ45" s="141"/>
      <c r="MA45" s="141"/>
      <c r="MB45" s="141"/>
      <c r="MC45" s="141"/>
      <c r="MD45" s="141"/>
      <c r="ME45" s="141"/>
      <c r="MF45" s="141"/>
      <c r="MG45" s="141"/>
      <c r="MH45" s="141"/>
      <c r="MI45" s="141"/>
      <c r="MJ45" s="141"/>
      <c r="MK45" s="141"/>
      <c r="ML45" s="141"/>
      <c r="MM45" s="141"/>
      <c r="MN45" s="141"/>
      <c r="MO45" s="141"/>
      <c r="MP45" s="141"/>
      <c r="MQ45" s="141"/>
      <c r="MR45" s="141"/>
      <c r="MS45" s="141"/>
      <c r="MT45" s="141"/>
      <c r="MU45" s="141"/>
      <c r="MV45" s="141"/>
      <c r="MW45" s="141"/>
      <c r="MX45" s="141"/>
      <c r="MY45" s="141"/>
      <c r="MZ45" s="141"/>
      <c r="NA45" s="141"/>
      <c r="NB45" s="141"/>
      <c r="NC45" s="141"/>
      <c r="ND45" s="141"/>
      <c r="NE45" s="141"/>
      <c r="NF45" s="141"/>
      <c r="NG45" s="141"/>
      <c r="NH45" s="141"/>
      <c r="NI45" s="141"/>
      <c r="NJ45" s="141"/>
      <c r="NK45" s="141"/>
      <c r="NL45" s="141"/>
      <c r="NM45" s="159"/>
      <c r="NN45" s="85"/>
    </row>
    <row r="46" spans="4:378" ht="15.75" thickBot="1">
      <c r="D46" s="268"/>
      <c r="E46" s="215"/>
      <c r="F46" s="261"/>
      <c r="G46" s="254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  <c r="EB46" s="176"/>
      <c r="EC46" s="176"/>
      <c r="ED46" s="176"/>
      <c r="EE46" s="176"/>
      <c r="EF46" s="176"/>
      <c r="EG46" s="176"/>
      <c r="EH46" s="176"/>
      <c r="EI46" s="176"/>
      <c r="EJ46" s="176"/>
      <c r="EK46" s="176"/>
      <c r="EL46" s="176"/>
      <c r="EM46" s="176"/>
      <c r="EN46" s="176"/>
      <c r="EO46" s="176"/>
      <c r="EP46" s="176"/>
      <c r="EQ46" s="176"/>
      <c r="ER46" s="176"/>
      <c r="ES46" s="176"/>
      <c r="ET46" s="176"/>
      <c r="EU46" s="176"/>
      <c r="EV46" s="176"/>
      <c r="EW46" s="176"/>
      <c r="EX46" s="176"/>
      <c r="EY46" s="176"/>
      <c r="EZ46" s="176"/>
      <c r="FA46" s="176"/>
      <c r="FB46" s="176"/>
      <c r="FC46" s="176"/>
      <c r="FD46" s="176"/>
      <c r="FE46" s="176"/>
      <c r="FF46" s="176"/>
      <c r="FG46" s="176"/>
      <c r="FH46" s="176"/>
      <c r="FI46" s="176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76"/>
      <c r="HO46" s="176"/>
      <c r="HP46" s="176"/>
      <c r="HQ46" s="176"/>
      <c r="HR46" s="176"/>
      <c r="HS46" s="176"/>
      <c r="HT46" s="176"/>
      <c r="HU46" s="176"/>
      <c r="HV46" s="176"/>
      <c r="HW46" s="176"/>
      <c r="HX46" s="176"/>
      <c r="HY46" s="176"/>
      <c r="HZ46" s="176"/>
      <c r="IA46" s="176"/>
      <c r="IB46" s="176"/>
      <c r="IC46" s="176"/>
      <c r="ID46" s="176"/>
      <c r="IE46" s="176"/>
      <c r="IF46" s="176"/>
      <c r="IG46" s="176"/>
      <c r="IH46" s="176"/>
      <c r="II46" s="176"/>
      <c r="IJ46" s="176"/>
      <c r="IK46" s="176"/>
      <c r="IL46" s="176"/>
      <c r="IM46" s="176"/>
      <c r="IN46" s="176"/>
      <c r="IO46" s="176"/>
      <c r="IP46" s="176"/>
      <c r="IQ46" s="176"/>
      <c r="IR46" s="176"/>
      <c r="IS46" s="176"/>
      <c r="IT46" s="176"/>
      <c r="IU46" s="176"/>
      <c r="IV46" s="176"/>
      <c r="IW46" s="176"/>
      <c r="IX46" s="176"/>
      <c r="IY46" s="176"/>
      <c r="IZ46" s="176"/>
      <c r="JA46" s="176"/>
      <c r="JB46" s="176"/>
      <c r="JC46" s="176"/>
      <c r="JD46" s="176"/>
      <c r="JE46" s="176"/>
      <c r="JF46" s="176"/>
      <c r="JG46" s="176"/>
      <c r="JH46" s="176"/>
      <c r="JI46" s="176"/>
      <c r="JJ46" s="176"/>
      <c r="JK46" s="176"/>
      <c r="JL46" s="176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76"/>
      <c r="LQ46" s="176"/>
      <c r="LR46" s="176"/>
      <c r="LS46" s="176"/>
      <c r="LT46" s="176"/>
      <c r="LU46" s="176"/>
      <c r="LV46" s="176"/>
      <c r="LW46" s="176"/>
      <c r="LX46" s="176"/>
      <c r="LY46" s="176"/>
      <c r="LZ46" s="176"/>
      <c r="MA46" s="176"/>
      <c r="MB46" s="176"/>
      <c r="MC46" s="176"/>
      <c r="MD46" s="176"/>
      <c r="ME46" s="176"/>
      <c r="MF46" s="176"/>
      <c r="MG46" s="176"/>
      <c r="MH46" s="176"/>
      <c r="MI46" s="176"/>
      <c r="MJ46" s="176"/>
      <c r="MK46" s="176"/>
      <c r="ML46" s="176"/>
      <c r="MM46" s="176"/>
      <c r="MN46" s="176"/>
      <c r="MO46" s="176"/>
      <c r="MP46" s="176"/>
      <c r="MQ46" s="176"/>
      <c r="MR46" s="176"/>
      <c r="MS46" s="176"/>
      <c r="MT46" s="176"/>
      <c r="MU46" s="176"/>
      <c r="MV46" s="176"/>
      <c r="MW46" s="176"/>
      <c r="MX46" s="176"/>
      <c r="MY46" s="176"/>
      <c r="MZ46" s="176"/>
      <c r="NA46" s="176"/>
      <c r="NB46" s="176"/>
      <c r="NC46" s="176"/>
      <c r="ND46" s="176"/>
      <c r="NE46" s="176"/>
      <c r="NF46" s="176"/>
      <c r="NG46" s="176"/>
      <c r="NH46" s="176"/>
      <c r="NI46" s="176"/>
      <c r="NJ46" s="176"/>
      <c r="NK46" s="176"/>
      <c r="NL46" s="176"/>
      <c r="NM46" s="248"/>
      <c r="NN46" s="85"/>
    </row>
    <row r="47" spans="4:378">
      <c r="D47" s="266" t="s">
        <v>1</v>
      </c>
      <c r="E47" s="29" t="s">
        <v>224</v>
      </c>
      <c r="F47" s="259">
        <v>9329</v>
      </c>
      <c r="G47" s="255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49"/>
    </row>
    <row r="48" spans="4:378">
      <c r="D48" s="267"/>
      <c r="E48" s="10" t="s">
        <v>225</v>
      </c>
      <c r="F48" s="260">
        <v>7754</v>
      </c>
      <c r="G48" s="25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1"/>
      <c r="FB48" s="141"/>
      <c r="FC48" s="141"/>
      <c r="FD48" s="141"/>
      <c r="FE48" s="141"/>
      <c r="FF48" s="141"/>
      <c r="FG48" s="141"/>
      <c r="FH48" s="141"/>
      <c r="FI48" s="141"/>
      <c r="FJ48" s="141"/>
      <c r="FK48" s="141"/>
      <c r="FL48" s="141"/>
      <c r="FM48" s="141"/>
      <c r="FN48" s="141"/>
      <c r="FO48" s="141"/>
      <c r="FP48" s="141"/>
      <c r="FQ48" s="141"/>
      <c r="FR48" s="141"/>
      <c r="FS48" s="141"/>
      <c r="FT48" s="141"/>
      <c r="FU48" s="141"/>
      <c r="FV48" s="141"/>
      <c r="FW48" s="141"/>
      <c r="FX48" s="141"/>
      <c r="FY48" s="141"/>
      <c r="FZ48" s="141"/>
      <c r="GA48" s="141"/>
      <c r="GB48" s="141"/>
      <c r="GC48" s="141"/>
      <c r="GD48" s="141"/>
      <c r="GE48" s="141"/>
      <c r="GF48" s="141"/>
      <c r="GG48" s="141"/>
      <c r="GH48" s="141"/>
      <c r="GI48" s="141"/>
      <c r="GJ48" s="141"/>
      <c r="GK48" s="141"/>
      <c r="GL48" s="141"/>
      <c r="GM48" s="141"/>
      <c r="GN48" s="141"/>
      <c r="GO48" s="141"/>
      <c r="GP48" s="141"/>
      <c r="GQ48" s="141"/>
      <c r="GR48" s="141"/>
      <c r="GS48" s="141"/>
      <c r="GT48" s="141"/>
      <c r="GU48" s="141"/>
      <c r="GV48" s="141"/>
      <c r="GW48" s="141"/>
      <c r="GX48" s="141"/>
      <c r="GY48" s="141"/>
      <c r="GZ48" s="141"/>
      <c r="HA48" s="141"/>
      <c r="HB48" s="141"/>
      <c r="HC48" s="141"/>
      <c r="HD48" s="141"/>
      <c r="HE48" s="141"/>
      <c r="HF48" s="141"/>
      <c r="HG48" s="141"/>
      <c r="HH48" s="141"/>
      <c r="HI48" s="141"/>
      <c r="HJ48" s="141"/>
      <c r="HK48" s="141"/>
      <c r="HL48" s="141"/>
      <c r="HM48" s="141"/>
      <c r="HN48" s="141"/>
      <c r="HO48" s="141"/>
      <c r="HP48" s="141"/>
      <c r="HQ48" s="141"/>
      <c r="HR48" s="141"/>
      <c r="HS48" s="141"/>
      <c r="HT48" s="141"/>
      <c r="HU48" s="141"/>
      <c r="HV48" s="141"/>
      <c r="HW48" s="141"/>
      <c r="HX48" s="141"/>
      <c r="HY48" s="141"/>
      <c r="HZ48" s="141"/>
      <c r="IA48" s="141"/>
      <c r="IB48" s="141"/>
      <c r="IC48" s="141"/>
      <c r="ID48" s="141"/>
      <c r="IE48" s="141"/>
      <c r="IF48" s="141"/>
      <c r="IG48" s="141"/>
      <c r="IH48" s="141"/>
      <c r="II48" s="141"/>
      <c r="IJ48" s="141"/>
      <c r="IK48" s="141"/>
      <c r="IL48" s="141"/>
      <c r="IM48" s="141"/>
      <c r="IN48" s="141"/>
      <c r="IO48" s="141"/>
      <c r="IP48" s="141"/>
      <c r="IQ48" s="141"/>
      <c r="IR48" s="141"/>
      <c r="IS48" s="141"/>
      <c r="IT48" s="141"/>
      <c r="IU48" s="141"/>
      <c r="IV48" s="141"/>
      <c r="IW48" s="141"/>
      <c r="IX48" s="141"/>
      <c r="IY48" s="141"/>
      <c r="IZ48" s="141"/>
      <c r="JA48" s="141"/>
      <c r="JB48" s="141"/>
      <c r="JC48" s="141"/>
      <c r="JD48" s="141"/>
      <c r="JE48" s="141"/>
      <c r="JF48" s="141"/>
      <c r="JG48" s="141"/>
      <c r="JH48" s="141"/>
      <c r="JI48" s="141"/>
      <c r="JJ48" s="141"/>
      <c r="JK48" s="141"/>
      <c r="JL48" s="141"/>
      <c r="JM48" s="141"/>
      <c r="JN48" s="141"/>
      <c r="JO48" s="141"/>
      <c r="JP48" s="141"/>
      <c r="JQ48" s="141"/>
      <c r="JR48" s="141"/>
      <c r="JS48" s="141"/>
      <c r="JT48" s="141"/>
      <c r="JU48" s="141"/>
      <c r="JV48" s="141"/>
      <c r="JW48" s="141"/>
      <c r="JX48" s="141"/>
      <c r="JY48" s="141"/>
      <c r="JZ48" s="141"/>
      <c r="KA48" s="141"/>
      <c r="KB48" s="141"/>
      <c r="KC48" s="141"/>
      <c r="KD48" s="141"/>
      <c r="KE48" s="141"/>
      <c r="KF48" s="141"/>
      <c r="KG48" s="141"/>
      <c r="KH48" s="141"/>
      <c r="KI48" s="141"/>
      <c r="KJ48" s="141"/>
      <c r="KK48" s="141"/>
      <c r="KL48" s="141"/>
      <c r="KM48" s="141"/>
      <c r="KN48" s="141"/>
      <c r="KO48" s="141"/>
      <c r="KP48" s="141"/>
      <c r="KQ48" s="141"/>
      <c r="KR48" s="141"/>
      <c r="KS48" s="141"/>
      <c r="KT48" s="141"/>
      <c r="KU48" s="141"/>
      <c r="KV48" s="141"/>
      <c r="KW48" s="141"/>
      <c r="KX48" s="141"/>
      <c r="KY48" s="141"/>
      <c r="KZ48" s="141"/>
      <c r="LA48" s="141"/>
      <c r="LB48" s="141"/>
      <c r="LC48" s="141"/>
      <c r="LD48" s="141"/>
      <c r="LE48" s="141"/>
      <c r="LF48" s="141"/>
      <c r="LG48" s="141"/>
      <c r="LH48" s="141"/>
      <c r="LI48" s="141"/>
      <c r="LJ48" s="141"/>
      <c r="LK48" s="141"/>
      <c r="LL48" s="141"/>
      <c r="LM48" s="141"/>
      <c r="LN48" s="141"/>
      <c r="LO48" s="141"/>
      <c r="LP48" s="141"/>
      <c r="LQ48" s="141"/>
      <c r="LR48" s="141"/>
      <c r="LS48" s="141"/>
      <c r="LT48" s="141"/>
      <c r="LU48" s="141"/>
      <c r="LV48" s="141"/>
      <c r="LW48" s="141"/>
      <c r="LX48" s="141"/>
      <c r="LY48" s="141"/>
      <c r="LZ48" s="141"/>
      <c r="MA48" s="141"/>
      <c r="MB48" s="141"/>
      <c r="MC48" s="141"/>
      <c r="MD48" s="141"/>
      <c r="ME48" s="141"/>
      <c r="MF48" s="141"/>
      <c r="MG48" s="141"/>
      <c r="MH48" s="141"/>
      <c r="MI48" s="141"/>
      <c r="MJ48" s="141"/>
      <c r="MK48" s="141"/>
      <c r="ML48" s="141"/>
      <c r="MM48" s="141"/>
      <c r="MN48" s="141"/>
      <c r="MO48" s="141"/>
      <c r="MP48" s="141"/>
      <c r="MQ48" s="141"/>
      <c r="MR48" s="141"/>
      <c r="MS48" s="141"/>
      <c r="MT48" s="141"/>
      <c r="MU48" s="141"/>
      <c r="MV48" s="141"/>
      <c r="MW48" s="141"/>
      <c r="MX48" s="141"/>
      <c r="MY48" s="141"/>
      <c r="MZ48" s="141"/>
      <c r="NA48" s="141"/>
      <c r="NB48" s="141"/>
      <c r="NC48" s="141"/>
      <c r="ND48" s="141"/>
      <c r="NE48" s="141"/>
      <c r="NF48" s="141"/>
      <c r="NG48" s="141"/>
      <c r="NH48" s="141"/>
      <c r="NI48" s="141"/>
      <c r="NJ48" s="141"/>
      <c r="NK48" s="141"/>
      <c r="NL48" s="141"/>
      <c r="NM48" s="159"/>
    </row>
    <row r="49" spans="4:377">
      <c r="D49" s="267"/>
      <c r="E49" s="10" t="s">
        <v>226</v>
      </c>
      <c r="F49" s="260">
        <v>3658</v>
      </c>
      <c r="G49" s="25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  <c r="HH49" s="141"/>
      <c r="HI49" s="141"/>
      <c r="HJ49" s="141"/>
      <c r="HK49" s="141"/>
      <c r="HL49" s="141"/>
      <c r="HM49" s="141"/>
      <c r="HN49" s="141"/>
      <c r="HO49" s="141"/>
      <c r="HP49" s="141"/>
      <c r="HQ49" s="141"/>
      <c r="HR49" s="141"/>
      <c r="HS49" s="141"/>
      <c r="HT49" s="141"/>
      <c r="HU49" s="141"/>
      <c r="HV49" s="141"/>
      <c r="HW49" s="141"/>
      <c r="HX49" s="141"/>
      <c r="HY49" s="141"/>
      <c r="HZ49" s="141"/>
      <c r="IA49" s="141"/>
      <c r="IB49" s="141"/>
      <c r="IC49" s="141"/>
      <c r="ID49" s="141"/>
      <c r="IE49" s="141"/>
      <c r="IF49" s="141"/>
      <c r="IG49" s="141"/>
      <c r="IH49" s="141"/>
      <c r="II49" s="141"/>
      <c r="IJ49" s="141"/>
      <c r="IK49" s="141"/>
      <c r="IL49" s="141"/>
      <c r="IM49" s="141"/>
      <c r="IN49" s="141"/>
      <c r="IO49" s="141"/>
      <c r="IP49" s="141"/>
      <c r="IQ49" s="141"/>
      <c r="IR49" s="141"/>
      <c r="IS49" s="141"/>
      <c r="IT49" s="141"/>
      <c r="IU49" s="141"/>
      <c r="IV49" s="141"/>
      <c r="IW49" s="141"/>
      <c r="IX49" s="141"/>
      <c r="IY49" s="141"/>
      <c r="IZ49" s="141"/>
      <c r="JA49" s="141"/>
      <c r="JB49" s="141"/>
      <c r="JC49" s="141"/>
      <c r="JD49" s="141"/>
      <c r="JE49" s="141"/>
      <c r="JF49" s="141"/>
      <c r="JG49" s="141"/>
      <c r="JH49" s="141"/>
      <c r="JI49" s="141"/>
      <c r="JJ49" s="141"/>
      <c r="JK49" s="141"/>
      <c r="JL49" s="141"/>
      <c r="JM49" s="141"/>
      <c r="JN49" s="141"/>
      <c r="JO49" s="141"/>
      <c r="JP49" s="141"/>
      <c r="JQ49" s="141"/>
      <c r="JR49" s="141"/>
      <c r="JS49" s="141"/>
      <c r="JT49" s="141"/>
      <c r="JU49" s="141"/>
      <c r="JV49" s="141"/>
      <c r="JW49" s="141"/>
      <c r="JX49" s="141"/>
      <c r="JY49" s="141"/>
      <c r="JZ49" s="141"/>
      <c r="KA49" s="141"/>
      <c r="KB49" s="141"/>
      <c r="KC49" s="141"/>
      <c r="KD49" s="141"/>
      <c r="KE49" s="141"/>
      <c r="KF49" s="141"/>
      <c r="KG49" s="141"/>
      <c r="KH49" s="141"/>
      <c r="KI49" s="141"/>
      <c r="KJ49" s="141"/>
      <c r="KK49" s="141"/>
      <c r="KL49" s="141"/>
      <c r="KM49" s="141"/>
      <c r="KN49" s="141"/>
      <c r="KO49" s="141"/>
      <c r="KP49" s="141"/>
      <c r="KQ49" s="141"/>
      <c r="KR49" s="141"/>
      <c r="KS49" s="141"/>
      <c r="KT49" s="141"/>
      <c r="KU49" s="141"/>
      <c r="KV49" s="141"/>
      <c r="KW49" s="141"/>
      <c r="KX49" s="141"/>
      <c r="KY49" s="141"/>
      <c r="KZ49" s="141"/>
      <c r="LA49" s="141"/>
      <c r="LB49" s="141"/>
      <c r="LC49" s="141"/>
      <c r="LD49" s="141"/>
      <c r="LE49" s="141"/>
      <c r="LF49" s="141"/>
      <c r="LG49" s="141"/>
      <c r="LH49" s="141"/>
      <c r="LI49" s="141"/>
      <c r="LJ49" s="141"/>
      <c r="LK49" s="141"/>
      <c r="LL49" s="141"/>
      <c r="LM49" s="141"/>
      <c r="LN49" s="141"/>
      <c r="LO49" s="141"/>
      <c r="LP49" s="141"/>
      <c r="LQ49" s="141"/>
      <c r="LR49" s="141"/>
      <c r="LS49" s="141"/>
      <c r="LT49" s="141"/>
      <c r="LU49" s="141"/>
      <c r="LV49" s="141"/>
      <c r="LW49" s="141"/>
      <c r="LX49" s="141"/>
      <c r="LY49" s="141"/>
      <c r="LZ49" s="141"/>
      <c r="MA49" s="141"/>
      <c r="MB49" s="141"/>
      <c r="MC49" s="141"/>
      <c r="MD49" s="141"/>
      <c r="ME49" s="141"/>
      <c r="MF49" s="141"/>
      <c r="MG49" s="141"/>
      <c r="MH49" s="141"/>
      <c r="MI49" s="141"/>
      <c r="MJ49" s="141"/>
      <c r="MK49" s="141"/>
      <c r="ML49" s="141"/>
      <c r="MM49" s="141"/>
      <c r="MN49" s="141"/>
      <c r="MO49" s="141"/>
      <c r="MP49" s="141"/>
      <c r="MQ49" s="141"/>
      <c r="MR49" s="141"/>
      <c r="MS49" s="141"/>
      <c r="MT49" s="141"/>
      <c r="MU49" s="141"/>
      <c r="MV49" s="141"/>
      <c r="MW49" s="141"/>
      <c r="MX49" s="141"/>
      <c r="MY49" s="141"/>
      <c r="MZ49" s="141"/>
      <c r="NA49" s="141"/>
      <c r="NB49" s="141"/>
      <c r="NC49" s="141"/>
      <c r="ND49" s="141"/>
      <c r="NE49" s="141"/>
      <c r="NF49" s="141"/>
      <c r="NG49" s="141"/>
      <c r="NH49" s="141"/>
      <c r="NI49" s="141"/>
      <c r="NJ49" s="141"/>
      <c r="NK49" s="141"/>
      <c r="NL49" s="141"/>
      <c r="NM49" s="159"/>
    </row>
    <row r="50" spans="4:377">
      <c r="D50" s="267"/>
      <c r="E50" s="10" t="s">
        <v>227</v>
      </c>
      <c r="F50" s="260">
        <v>8314</v>
      </c>
      <c r="G50" s="25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  <c r="HK50" s="141"/>
      <c r="HL50" s="141"/>
      <c r="HM50" s="141"/>
      <c r="HN50" s="141"/>
      <c r="HO50" s="141"/>
      <c r="HP50" s="141"/>
      <c r="HQ50" s="141"/>
      <c r="HR50" s="141"/>
      <c r="HS50" s="141"/>
      <c r="HT50" s="141"/>
      <c r="HU50" s="141"/>
      <c r="HV50" s="141"/>
      <c r="HW50" s="141"/>
      <c r="HX50" s="141"/>
      <c r="HY50" s="141"/>
      <c r="HZ50" s="141"/>
      <c r="IA50" s="141"/>
      <c r="IB50" s="141"/>
      <c r="IC50" s="141"/>
      <c r="ID50" s="141"/>
      <c r="IE50" s="141"/>
      <c r="IF50" s="141"/>
      <c r="IG50" s="141"/>
      <c r="IH50" s="141"/>
      <c r="II50" s="141"/>
      <c r="IJ50" s="141"/>
      <c r="IK50" s="141"/>
      <c r="IL50" s="141"/>
      <c r="IM50" s="141"/>
      <c r="IN50" s="141"/>
      <c r="IO50" s="141"/>
      <c r="IP50" s="141"/>
      <c r="IQ50" s="141"/>
      <c r="IR50" s="141"/>
      <c r="IS50" s="141"/>
      <c r="IT50" s="141"/>
      <c r="IU50" s="141"/>
      <c r="IV50" s="141"/>
      <c r="IW50" s="141"/>
      <c r="IX50" s="141"/>
      <c r="IY50" s="141"/>
      <c r="IZ50" s="141"/>
      <c r="JA50" s="141"/>
      <c r="JB50" s="141"/>
      <c r="JC50" s="141"/>
      <c r="JD50" s="141"/>
      <c r="JE50" s="141"/>
      <c r="JF50" s="141"/>
      <c r="JG50" s="141"/>
      <c r="JH50" s="141"/>
      <c r="JI50" s="141"/>
      <c r="JJ50" s="141"/>
      <c r="JK50" s="141"/>
      <c r="JL50" s="141"/>
      <c r="JM50" s="141"/>
      <c r="JN50" s="141"/>
      <c r="JO50" s="141"/>
      <c r="JP50" s="141"/>
      <c r="JQ50" s="141"/>
      <c r="JR50" s="141"/>
      <c r="JS50" s="141"/>
      <c r="JT50" s="141"/>
      <c r="JU50" s="141"/>
      <c r="JV50" s="141"/>
      <c r="JW50" s="141"/>
      <c r="JX50" s="141"/>
      <c r="JY50" s="141"/>
      <c r="JZ50" s="141"/>
      <c r="KA50" s="141"/>
      <c r="KB50" s="141"/>
      <c r="KC50" s="141"/>
      <c r="KD50" s="141"/>
      <c r="KE50" s="141"/>
      <c r="KF50" s="141"/>
      <c r="KG50" s="141"/>
      <c r="KH50" s="141"/>
      <c r="KI50" s="141"/>
      <c r="KJ50" s="141"/>
      <c r="KK50" s="141"/>
      <c r="KL50" s="141"/>
      <c r="KM50" s="141"/>
      <c r="KN50" s="141"/>
      <c r="KO50" s="141"/>
      <c r="KP50" s="141"/>
      <c r="KQ50" s="141"/>
      <c r="KR50" s="141"/>
      <c r="KS50" s="141"/>
      <c r="KT50" s="141"/>
      <c r="KU50" s="141"/>
      <c r="KV50" s="141"/>
      <c r="KW50" s="141"/>
      <c r="KX50" s="141"/>
      <c r="KY50" s="141"/>
      <c r="KZ50" s="141"/>
      <c r="LA50" s="141"/>
      <c r="LB50" s="141"/>
      <c r="LC50" s="141"/>
      <c r="LD50" s="141"/>
      <c r="LE50" s="141"/>
      <c r="LF50" s="141"/>
      <c r="LG50" s="141"/>
      <c r="LH50" s="141"/>
      <c r="LI50" s="141"/>
      <c r="LJ50" s="141"/>
      <c r="LK50" s="141"/>
      <c r="LL50" s="141"/>
      <c r="LM50" s="141"/>
      <c r="LN50" s="141"/>
      <c r="LO50" s="141"/>
      <c r="LP50" s="141"/>
      <c r="LQ50" s="141"/>
      <c r="LR50" s="141"/>
      <c r="LS50" s="141"/>
      <c r="LT50" s="141"/>
      <c r="LU50" s="141"/>
      <c r="LV50" s="141"/>
      <c r="LW50" s="141"/>
      <c r="LX50" s="141"/>
      <c r="LY50" s="141"/>
      <c r="LZ50" s="141"/>
      <c r="MA50" s="141"/>
      <c r="MB50" s="141"/>
      <c r="MC50" s="141"/>
      <c r="MD50" s="141"/>
      <c r="ME50" s="141"/>
      <c r="MF50" s="141"/>
      <c r="MG50" s="141"/>
      <c r="MH50" s="141"/>
      <c r="MI50" s="141"/>
      <c r="MJ50" s="141"/>
      <c r="MK50" s="141"/>
      <c r="ML50" s="141"/>
      <c r="MM50" s="141"/>
      <c r="MN50" s="141"/>
      <c r="MO50" s="141"/>
      <c r="MP50" s="141"/>
      <c r="MQ50" s="141"/>
      <c r="MR50" s="141"/>
      <c r="MS50" s="141"/>
      <c r="MT50" s="141"/>
      <c r="MU50" s="141"/>
      <c r="MV50" s="141"/>
      <c r="MW50" s="141"/>
      <c r="MX50" s="141"/>
      <c r="MY50" s="141"/>
      <c r="MZ50" s="141"/>
      <c r="NA50" s="141"/>
      <c r="NB50" s="141"/>
      <c r="NC50" s="141"/>
      <c r="ND50" s="141"/>
      <c r="NE50" s="141"/>
      <c r="NF50" s="141"/>
      <c r="NG50" s="141"/>
      <c r="NH50" s="141"/>
      <c r="NI50" s="141"/>
      <c r="NJ50" s="141"/>
      <c r="NK50" s="141"/>
      <c r="NL50" s="141"/>
      <c r="NM50" s="159"/>
    </row>
    <row r="51" spans="4:377">
      <c r="D51" s="267"/>
      <c r="E51" s="10"/>
      <c r="F51" s="260"/>
      <c r="G51" s="25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141"/>
      <c r="IX51" s="141"/>
      <c r="IY51" s="141"/>
      <c r="IZ51" s="141"/>
      <c r="JA51" s="141"/>
      <c r="JB51" s="141"/>
      <c r="JC51" s="141"/>
      <c r="JD51" s="141"/>
      <c r="JE51" s="141"/>
      <c r="JF51" s="141"/>
      <c r="JG51" s="141"/>
      <c r="JH51" s="141"/>
      <c r="JI51" s="141"/>
      <c r="JJ51" s="141"/>
      <c r="JK51" s="141"/>
      <c r="JL51" s="141"/>
      <c r="JM51" s="141"/>
      <c r="JN51" s="141"/>
      <c r="JO51" s="141"/>
      <c r="JP51" s="141"/>
      <c r="JQ51" s="141"/>
      <c r="JR51" s="141"/>
      <c r="JS51" s="141"/>
      <c r="JT51" s="141"/>
      <c r="JU51" s="141"/>
      <c r="JV51" s="141"/>
      <c r="JW51" s="141"/>
      <c r="JX51" s="141"/>
      <c r="JY51" s="141"/>
      <c r="JZ51" s="141"/>
      <c r="KA51" s="141"/>
      <c r="KB51" s="141"/>
      <c r="KC51" s="141"/>
      <c r="KD51" s="141"/>
      <c r="KE51" s="141"/>
      <c r="KF51" s="141"/>
      <c r="KG51" s="141"/>
      <c r="KH51" s="141"/>
      <c r="KI51" s="141"/>
      <c r="KJ51" s="141"/>
      <c r="KK51" s="141"/>
      <c r="KL51" s="141"/>
      <c r="KM51" s="141"/>
      <c r="KN51" s="141"/>
      <c r="KO51" s="141"/>
      <c r="KP51" s="141"/>
      <c r="KQ51" s="141"/>
      <c r="KR51" s="141"/>
      <c r="KS51" s="141"/>
      <c r="KT51" s="141"/>
      <c r="KU51" s="141"/>
      <c r="KV51" s="141"/>
      <c r="KW51" s="141"/>
      <c r="KX51" s="141"/>
      <c r="KY51" s="141"/>
      <c r="KZ51" s="141"/>
      <c r="LA51" s="141"/>
      <c r="LB51" s="141"/>
      <c r="LC51" s="141"/>
      <c r="LD51" s="141"/>
      <c r="LE51" s="141"/>
      <c r="LF51" s="141"/>
      <c r="LG51" s="141"/>
      <c r="LH51" s="141"/>
      <c r="LI51" s="141"/>
      <c r="LJ51" s="141"/>
      <c r="LK51" s="141"/>
      <c r="LL51" s="141"/>
      <c r="LM51" s="141"/>
      <c r="LN51" s="141"/>
      <c r="LO51" s="141"/>
      <c r="LP51" s="141"/>
      <c r="LQ51" s="141"/>
      <c r="LR51" s="141"/>
      <c r="LS51" s="141"/>
      <c r="LT51" s="141"/>
      <c r="LU51" s="141"/>
      <c r="LV51" s="141"/>
      <c r="LW51" s="141"/>
      <c r="LX51" s="141"/>
      <c r="LY51" s="141"/>
      <c r="LZ51" s="141"/>
      <c r="MA51" s="141"/>
      <c r="MB51" s="141"/>
      <c r="MC51" s="141"/>
      <c r="MD51" s="141"/>
      <c r="ME51" s="141"/>
      <c r="MF51" s="141"/>
      <c r="MG51" s="141"/>
      <c r="MH51" s="141"/>
      <c r="MI51" s="141"/>
      <c r="MJ51" s="141"/>
      <c r="MK51" s="141"/>
      <c r="ML51" s="141"/>
      <c r="MM51" s="141"/>
      <c r="MN51" s="141"/>
      <c r="MO51" s="141"/>
      <c r="MP51" s="141"/>
      <c r="MQ51" s="141"/>
      <c r="MR51" s="141"/>
      <c r="MS51" s="141"/>
      <c r="MT51" s="141"/>
      <c r="MU51" s="141"/>
      <c r="MV51" s="141"/>
      <c r="MW51" s="141"/>
      <c r="MX51" s="141"/>
      <c r="MY51" s="141"/>
      <c r="MZ51" s="141"/>
      <c r="NA51" s="141"/>
      <c r="NB51" s="141"/>
      <c r="NC51" s="141"/>
      <c r="ND51" s="141"/>
      <c r="NE51" s="141"/>
      <c r="NF51" s="141"/>
      <c r="NG51" s="141"/>
      <c r="NH51" s="141"/>
      <c r="NI51" s="141"/>
      <c r="NJ51" s="141"/>
      <c r="NK51" s="141"/>
      <c r="NL51" s="141"/>
      <c r="NM51" s="159"/>
    </row>
    <row r="52" spans="4:377">
      <c r="D52" s="267"/>
      <c r="E52" s="10"/>
      <c r="F52" s="260"/>
      <c r="G52" s="25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141"/>
      <c r="IX52" s="141"/>
      <c r="IY52" s="141"/>
      <c r="IZ52" s="141"/>
      <c r="JA52" s="141"/>
      <c r="JB52" s="141"/>
      <c r="JC52" s="141"/>
      <c r="JD52" s="141"/>
      <c r="JE52" s="141"/>
      <c r="JF52" s="141"/>
      <c r="JG52" s="141"/>
      <c r="JH52" s="141"/>
      <c r="JI52" s="141"/>
      <c r="JJ52" s="141"/>
      <c r="JK52" s="141"/>
      <c r="JL52" s="141"/>
      <c r="JM52" s="141"/>
      <c r="JN52" s="141"/>
      <c r="JO52" s="141"/>
      <c r="JP52" s="141"/>
      <c r="JQ52" s="141"/>
      <c r="JR52" s="141"/>
      <c r="JS52" s="141"/>
      <c r="JT52" s="141"/>
      <c r="JU52" s="141"/>
      <c r="JV52" s="141"/>
      <c r="JW52" s="141"/>
      <c r="JX52" s="141"/>
      <c r="JY52" s="141"/>
      <c r="JZ52" s="141"/>
      <c r="KA52" s="141"/>
      <c r="KB52" s="141"/>
      <c r="KC52" s="141"/>
      <c r="KD52" s="141"/>
      <c r="KE52" s="141"/>
      <c r="KF52" s="141"/>
      <c r="KG52" s="141"/>
      <c r="KH52" s="141"/>
      <c r="KI52" s="141"/>
      <c r="KJ52" s="141"/>
      <c r="KK52" s="141"/>
      <c r="KL52" s="141"/>
      <c r="KM52" s="141"/>
      <c r="KN52" s="141"/>
      <c r="KO52" s="141"/>
      <c r="KP52" s="141"/>
      <c r="KQ52" s="141"/>
      <c r="KR52" s="141"/>
      <c r="KS52" s="141"/>
      <c r="KT52" s="141"/>
      <c r="KU52" s="141"/>
      <c r="KV52" s="141"/>
      <c r="KW52" s="141"/>
      <c r="KX52" s="141"/>
      <c r="KY52" s="141"/>
      <c r="KZ52" s="141"/>
      <c r="LA52" s="141"/>
      <c r="LB52" s="141"/>
      <c r="LC52" s="141"/>
      <c r="LD52" s="141"/>
      <c r="LE52" s="141"/>
      <c r="LF52" s="141"/>
      <c r="LG52" s="141"/>
      <c r="LH52" s="141"/>
      <c r="LI52" s="141"/>
      <c r="LJ52" s="141"/>
      <c r="LK52" s="141"/>
      <c r="LL52" s="141"/>
      <c r="LM52" s="141"/>
      <c r="LN52" s="141"/>
      <c r="LO52" s="141"/>
      <c r="LP52" s="141"/>
      <c r="LQ52" s="141"/>
      <c r="LR52" s="141"/>
      <c r="LS52" s="141"/>
      <c r="LT52" s="141"/>
      <c r="LU52" s="141"/>
      <c r="LV52" s="141"/>
      <c r="LW52" s="141"/>
      <c r="LX52" s="141"/>
      <c r="LY52" s="141"/>
      <c r="LZ52" s="141"/>
      <c r="MA52" s="141"/>
      <c r="MB52" s="141"/>
      <c r="MC52" s="141"/>
      <c r="MD52" s="141"/>
      <c r="ME52" s="141"/>
      <c r="MF52" s="141"/>
      <c r="MG52" s="141"/>
      <c r="MH52" s="141"/>
      <c r="MI52" s="141"/>
      <c r="MJ52" s="141"/>
      <c r="MK52" s="141"/>
      <c r="ML52" s="141"/>
      <c r="MM52" s="141"/>
      <c r="MN52" s="141"/>
      <c r="MO52" s="141"/>
      <c r="MP52" s="141"/>
      <c r="MQ52" s="141"/>
      <c r="MR52" s="141"/>
      <c r="MS52" s="141"/>
      <c r="MT52" s="141"/>
      <c r="MU52" s="141"/>
      <c r="MV52" s="141"/>
      <c r="MW52" s="141"/>
      <c r="MX52" s="141"/>
      <c r="MY52" s="141"/>
      <c r="MZ52" s="141"/>
      <c r="NA52" s="141"/>
      <c r="NB52" s="141"/>
      <c r="NC52" s="141"/>
      <c r="ND52" s="141"/>
      <c r="NE52" s="141"/>
      <c r="NF52" s="141"/>
      <c r="NG52" s="141"/>
      <c r="NH52" s="141"/>
      <c r="NI52" s="141"/>
      <c r="NJ52" s="141"/>
      <c r="NK52" s="141"/>
      <c r="NL52" s="141"/>
      <c r="NM52" s="159"/>
    </row>
    <row r="53" spans="4:377">
      <c r="D53" s="267"/>
      <c r="E53" s="10"/>
      <c r="F53" s="260"/>
      <c r="G53" s="25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141"/>
      <c r="EE53" s="141"/>
      <c r="EF53" s="141"/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1"/>
      <c r="FB53" s="141"/>
      <c r="FC53" s="141"/>
      <c r="FD53" s="141"/>
      <c r="FE53" s="141"/>
      <c r="FF53" s="141"/>
      <c r="FG53" s="141"/>
      <c r="FH53" s="141"/>
      <c r="FI53" s="141"/>
      <c r="FJ53" s="141"/>
      <c r="FK53" s="141"/>
      <c r="FL53" s="141"/>
      <c r="FM53" s="141"/>
      <c r="FN53" s="141"/>
      <c r="FO53" s="141"/>
      <c r="FP53" s="141"/>
      <c r="FQ53" s="141"/>
      <c r="FR53" s="141"/>
      <c r="FS53" s="141"/>
      <c r="FT53" s="141"/>
      <c r="FU53" s="141"/>
      <c r="FV53" s="141"/>
      <c r="FW53" s="141"/>
      <c r="FX53" s="141"/>
      <c r="FY53" s="141"/>
      <c r="FZ53" s="141"/>
      <c r="GA53" s="141"/>
      <c r="GB53" s="141"/>
      <c r="GC53" s="141"/>
      <c r="GD53" s="141"/>
      <c r="GE53" s="141"/>
      <c r="GF53" s="141"/>
      <c r="GG53" s="141"/>
      <c r="GH53" s="141"/>
      <c r="GI53" s="141"/>
      <c r="GJ53" s="141"/>
      <c r="GK53" s="141"/>
      <c r="GL53" s="141"/>
      <c r="GM53" s="141"/>
      <c r="GN53" s="141"/>
      <c r="GO53" s="141"/>
      <c r="GP53" s="141"/>
      <c r="GQ53" s="141"/>
      <c r="GR53" s="141"/>
      <c r="GS53" s="141"/>
      <c r="GT53" s="141"/>
      <c r="GU53" s="141"/>
      <c r="GV53" s="141"/>
      <c r="GW53" s="141"/>
      <c r="GX53" s="141"/>
      <c r="GY53" s="141"/>
      <c r="GZ53" s="141"/>
      <c r="HA53" s="141"/>
      <c r="HB53" s="141"/>
      <c r="HC53" s="141"/>
      <c r="HD53" s="141"/>
      <c r="HE53" s="141"/>
      <c r="HF53" s="141"/>
      <c r="HG53" s="141"/>
      <c r="HH53" s="141"/>
      <c r="HI53" s="141"/>
      <c r="HJ53" s="141"/>
      <c r="HK53" s="141"/>
      <c r="HL53" s="141"/>
      <c r="HM53" s="141"/>
      <c r="HN53" s="141"/>
      <c r="HO53" s="141"/>
      <c r="HP53" s="141"/>
      <c r="HQ53" s="141"/>
      <c r="HR53" s="141"/>
      <c r="HS53" s="141"/>
      <c r="HT53" s="141"/>
      <c r="HU53" s="141"/>
      <c r="HV53" s="141"/>
      <c r="HW53" s="141"/>
      <c r="HX53" s="141"/>
      <c r="HY53" s="141"/>
      <c r="HZ53" s="141"/>
      <c r="IA53" s="141"/>
      <c r="IB53" s="141"/>
      <c r="IC53" s="141"/>
      <c r="ID53" s="141"/>
      <c r="IE53" s="141"/>
      <c r="IF53" s="141"/>
      <c r="IG53" s="141"/>
      <c r="IH53" s="141"/>
      <c r="II53" s="141"/>
      <c r="IJ53" s="141"/>
      <c r="IK53" s="141"/>
      <c r="IL53" s="141"/>
      <c r="IM53" s="141"/>
      <c r="IN53" s="141"/>
      <c r="IO53" s="141"/>
      <c r="IP53" s="141"/>
      <c r="IQ53" s="141"/>
      <c r="IR53" s="141"/>
      <c r="IS53" s="141"/>
      <c r="IT53" s="141"/>
      <c r="IU53" s="141"/>
      <c r="IV53" s="141"/>
      <c r="IW53" s="141"/>
      <c r="IX53" s="141"/>
      <c r="IY53" s="141"/>
      <c r="IZ53" s="141"/>
      <c r="JA53" s="141"/>
      <c r="JB53" s="141"/>
      <c r="JC53" s="141"/>
      <c r="JD53" s="141"/>
      <c r="JE53" s="141"/>
      <c r="JF53" s="141"/>
      <c r="JG53" s="141"/>
      <c r="JH53" s="141"/>
      <c r="JI53" s="141"/>
      <c r="JJ53" s="141"/>
      <c r="JK53" s="141"/>
      <c r="JL53" s="141"/>
      <c r="JM53" s="141"/>
      <c r="JN53" s="141"/>
      <c r="JO53" s="141"/>
      <c r="JP53" s="141"/>
      <c r="JQ53" s="141"/>
      <c r="JR53" s="141"/>
      <c r="JS53" s="141"/>
      <c r="JT53" s="141"/>
      <c r="JU53" s="141"/>
      <c r="JV53" s="141"/>
      <c r="JW53" s="141"/>
      <c r="JX53" s="141"/>
      <c r="JY53" s="141"/>
      <c r="JZ53" s="141"/>
      <c r="KA53" s="141"/>
      <c r="KB53" s="141"/>
      <c r="KC53" s="141"/>
      <c r="KD53" s="141"/>
      <c r="KE53" s="141"/>
      <c r="KF53" s="141"/>
      <c r="KG53" s="141"/>
      <c r="KH53" s="141"/>
      <c r="KI53" s="141"/>
      <c r="KJ53" s="141"/>
      <c r="KK53" s="141"/>
      <c r="KL53" s="141"/>
      <c r="KM53" s="141"/>
      <c r="KN53" s="141"/>
      <c r="KO53" s="141"/>
      <c r="KP53" s="141"/>
      <c r="KQ53" s="141"/>
      <c r="KR53" s="141"/>
      <c r="KS53" s="141"/>
      <c r="KT53" s="141"/>
      <c r="KU53" s="141"/>
      <c r="KV53" s="141"/>
      <c r="KW53" s="141"/>
      <c r="KX53" s="141"/>
      <c r="KY53" s="141"/>
      <c r="KZ53" s="141"/>
      <c r="LA53" s="141"/>
      <c r="LB53" s="141"/>
      <c r="LC53" s="141"/>
      <c r="LD53" s="141"/>
      <c r="LE53" s="141"/>
      <c r="LF53" s="141"/>
      <c r="LG53" s="141"/>
      <c r="LH53" s="141"/>
      <c r="LI53" s="141"/>
      <c r="LJ53" s="141"/>
      <c r="LK53" s="141"/>
      <c r="LL53" s="141"/>
      <c r="LM53" s="141"/>
      <c r="LN53" s="141"/>
      <c r="LO53" s="141"/>
      <c r="LP53" s="141"/>
      <c r="LQ53" s="141"/>
      <c r="LR53" s="141"/>
      <c r="LS53" s="141"/>
      <c r="LT53" s="141"/>
      <c r="LU53" s="141"/>
      <c r="LV53" s="141"/>
      <c r="LW53" s="141"/>
      <c r="LX53" s="141"/>
      <c r="LY53" s="141"/>
      <c r="LZ53" s="141"/>
      <c r="MA53" s="141"/>
      <c r="MB53" s="141"/>
      <c r="MC53" s="141"/>
      <c r="MD53" s="141"/>
      <c r="ME53" s="141"/>
      <c r="MF53" s="141"/>
      <c r="MG53" s="141"/>
      <c r="MH53" s="141"/>
      <c r="MI53" s="141"/>
      <c r="MJ53" s="141"/>
      <c r="MK53" s="141"/>
      <c r="ML53" s="141"/>
      <c r="MM53" s="141"/>
      <c r="MN53" s="141"/>
      <c r="MO53" s="141"/>
      <c r="MP53" s="141"/>
      <c r="MQ53" s="141"/>
      <c r="MR53" s="141"/>
      <c r="MS53" s="141"/>
      <c r="MT53" s="141"/>
      <c r="MU53" s="141"/>
      <c r="MV53" s="141"/>
      <c r="MW53" s="141"/>
      <c r="MX53" s="141"/>
      <c r="MY53" s="141"/>
      <c r="MZ53" s="141"/>
      <c r="NA53" s="141"/>
      <c r="NB53" s="141"/>
      <c r="NC53" s="141"/>
      <c r="ND53" s="141"/>
      <c r="NE53" s="141"/>
      <c r="NF53" s="141"/>
      <c r="NG53" s="141"/>
      <c r="NH53" s="141"/>
      <c r="NI53" s="141"/>
      <c r="NJ53" s="141"/>
      <c r="NK53" s="141"/>
      <c r="NL53" s="141"/>
      <c r="NM53" s="159"/>
    </row>
    <row r="54" spans="4:377" ht="15.75" thickBot="1">
      <c r="D54" s="268"/>
      <c r="E54" s="12"/>
      <c r="F54" s="261"/>
      <c r="G54" s="25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DZ54" s="142"/>
      <c r="EA54" s="142"/>
      <c r="EB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P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D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R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2"/>
      <c r="GF54" s="142"/>
      <c r="GG54" s="142"/>
      <c r="GH54" s="142"/>
      <c r="GI54" s="142"/>
      <c r="GJ54" s="142"/>
      <c r="GK54" s="142"/>
      <c r="GL54" s="142"/>
      <c r="GM54" s="142"/>
      <c r="GN54" s="142"/>
      <c r="GO54" s="142"/>
      <c r="GP54" s="142"/>
      <c r="GQ54" s="142"/>
      <c r="GR54" s="142"/>
      <c r="GS54" s="142"/>
      <c r="GT54" s="142"/>
      <c r="GU54" s="142"/>
      <c r="GV54" s="142"/>
      <c r="GW54" s="142"/>
      <c r="GX54" s="142"/>
      <c r="GY54" s="142"/>
      <c r="GZ54" s="142"/>
      <c r="HA54" s="142"/>
      <c r="HB54" s="142"/>
      <c r="HC54" s="142"/>
      <c r="HD54" s="142"/>
      <c r="HE54" s="142"/>
      <c r="HF54" s="142"/>
      <c r="HG54" s="142"/>
      <c r="HH54" s="142"/>
      <c r="HI54" s="142"/>
      <c r="HJ54" s="142"/>
      <c r="HK54" s="142"/>
      <c r="HL54" s="142"/>
      <c r="HM54" s="142"/>
      <c r="HN54" s="142"/>
      <c r="HO54" s="142"/>
      <c r="HP54" s="142"/>
      <c r="HQ54" s="142"/>
      <c r="HR54" s="142"/>
      <c r="HS54" s="142"/>
      <c r="HT54" s="142"/>
      <c r="HU54" s="142"/>
      <c r="HV54" s="142"/>
      <c r="HW54" s="142"/>
      <c r="HX54" s="142"/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  <c r="IV54" s="142"/>
      <c r="IW54" s="142"/>
      <c r="IX54" s="142"/>
      <c r="IY54" s="142"/>
      <c r="IZ54" s="142"/>
      <c r="JA54" s="142"/>
      <c r="JB54" s="142"/>
      <c r="JC54" s="142"/>
      <c r="JD54" s="142"/>
      <c r="JE54" s="142"/>
      <c r="JF54" s="142"/>
      <c r="JG54" s="142"/>
      <c r="JH54" s="142"/>
      <c r="JI54" s="142"/>
      <c r="JJ54" s="142"/>
      <c r="JK54" s="142"/>
      <c r="JL54" s="142"/>
      <c r="JM54" s="142"/>
      <c r="JN54" s="142"/>
      <c r="JO54" s="142"/>
      <c r="JP54" s="142"/>
      <c r="JQ54" s="142"/>
      <c r="JR54" s="142"/>
      <c r="JS54" s="142"/>
      <c r="JT54" s="142"/>
      <c r="JU54" s="142"/>
      <c r="JV54" s="142"/>
      <c r="JW54" s="142"/>
      <c r="JX54" s="142"/>
      <c r="JY54" s="142"/>
      <c r="JZ54" s="142"/>
      <c r="KA54" s="142"/>
      <c r="KB54" s="142"/>
      <c r="KC54" s="142"/>
      <c r="KD54" s="142"/>
      <c r="KE54" s="142"/>
      <c r="KF54" s="142"/>
      <c r="KG54" s="142"/>
      <c r="KH54" s="142"/>
      <c r="KI54" s="142"/>
      <c r="KJ54" s="142"/>
      <c r="KK54" s="142"/>
      <c r="KL54" s="142"/>
      <c r="KM54" s="142"/>
      <c r="KN54" s="142"/>
      <c r="KO54" s="142"/>
      <c r="KP54" s="142"/>
      <c r="KQ54" s="142"/>
      <c r="KR54" s="142"/>
      <c r="KS54" s="142"/>
      <c r="KT54" s="142"/>
      <c r="KU54" s="142"/>
      <c r="KV54" s="142"/>
      <c r="KW54" s="142"/>
      <c r="KX54" s="142"/>
      <c r="KY54" s="142"/>
      <c r="KZ54" s="142"/>
      <c r="LA54" s="142"/>
      <c r="LB54" s="142"/>
      <c r="LC54" s="142"/>
      <c r="LD54" s="142"/>
      <c r="LE54" s="142"/>
      <c r="LF54" s="142"/>
      <c r="LG54" s="142"/>
      <c r="LH54" s="142"/>
      <c r="LI54" s="142"/>
      <c r="LJ54" s="142"/>
      <c r="LK54" s="142"/>
      <c r="LL54" s="142"/>
      <c r="LM54" s="142"/>
      <c r="LN54" s="142"/>
      <c r="LO54" s="142"/>
      <c r="LP54" s="142"/>
      <c r="LQ54" s="142"/>
      <c r="LR54" s="142"/>
      <c r="LS54" s="142"/>
      <c r="LT54" s="142"/>
      <c r="LU54" s="142"/>
      <c r="LV54" s="142"/>
      <c r="LW54" s="142"/>
      <c r="LX54" s="142"/>
      <c r="LY54" s="142"/>
      <c r="LZ54" s="142"/>
      <c r="MA54" s="142"/>
      <c r="MB54" s="142"/>
      <c r="MC54" s="142"/>
      <c r="MD54" s="142"/>
      <c r="ME54" s="142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72"/>
    </row>
    <row r="55" spans="4:377">
      <c r="D55" s="269" t="s">
        <v>2</v>
      </c>
      <c r="E55" s="10" t="s">
        <v>228</v>
      </c>
      <c r="F55" s="259">
        <v>5234</v>
      </c>
      <c r="G55" s="253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77"/>
      <c r="EH55" s="177"/>
      <c r="EI55" s="177"/>
      <c r="EJ55" s="177"/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77"/>
      <c r="GW55" s="177"/>
      <c r="GX55" s="177"/>
      <c r="GY55" s="177"/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  <c r="HK55" s="177"/>
      <c r="HL55" s="177"/>
      <c r="HM55" s="177"/>
      <c r="HN55" s="177"/>
      <c r="HO55" s="177"/>
      <c r="HP55" s="177"/>
      <c r="HQ55" s="177"/>
      <c r="HR55" s="177"/>
      <c r="HS55" s="177"/>
      <c r="HT55" s="177"/>
      <c r="HU55" s="177"/>
      <c r="HV55" s="177"/>
      <c r="HW55" s="177"/>
      <c r="HX55" s="177"/>
      <c r="HY55" s="177"/>
      <c r="HZ55" s="177"/>
      <c r="IA55" s="177"/>
      <c r="IB55" s="177"/>
      <c r="IC55" s="177"/>
      <c r="ID55" s="177"/>
      <c r="IE55" s="177"/>
      <c r="IF55" s="177"/>
      <c r="IG55" s="177"/>
      <c r="IH55" s="177"/>
      <c r="II55" s="177"/>
      <c r="IJ55" s="177"/>
      <c r="IK55" s="177"/>
      <c r="IL55" s="177"/>
      <c r="IM55" s="177"/>
      <c r="IN55" s="177"/>
      <c r="IO55" s="177"/>
      <c r="IP55" s="177"/>
      <c r="IQ55" s="177"/>
      <c r="IR55" s="177"/>
      <c r="IS55" s="177"/>
      <c r="IT55" s="177"/>
      <c r="IU55" s="177"/>
      <c r="IV55" s="177"/>
      <c r="IW55" s="177"/>
      <c r="IX55" s="177"/>
      <c r="IY55" s="177"/>
      <c r="IZ55" s="177"/>
      <c r="JA55" s="177"/>
      <c r="JB55" s="177"/>
      <c r="JC55" s="177"/>
      <c r="JD55" s="177"/>
      <c r="JE55" s="177"/>
      <c r="JF55" s="177"/>
      <c r="JG55" s="177"/>
      <c r="JH55" s="177"/>
      <c r="JI55" s="177"/>
      <c r="JJ55" s="177"/>
      <c r="JK55" s="177"/>
      <c r="JL55" s="177"/>
      <c r="JM55" s="177"/>
      <c r="JN55" s="177"/>
      <c r="JO55" s="177"/>
      <c r="JP55" s="177"/>
      <c r="JQ55" s="177"/>
      <c r="JR55" s="177"/>
      <c r="JS55" s="177"/>
      <c r="JT55" s="177"/>
      <c r="JU55" s="177"/>
      <c r="JV55" s="177"/>
      <c r="JW55" s="177"/>
      <c r="JX55" s="177"/>
      <c r="JY55" s="177"/>
      <c r="JZ55" s="177"/>
      <c r="KA55" s="177"/>
      <c r="KB55" s="177"/>
      <c r="KC55" s="177"/>
      <c r="KD55" s="177"/>
      <c r="KE55" s="177"/>
      <c r="KF55" s="177"/>
      <c r="KG55" s="177"/>
      <c r="KH55" s="177"/>
      <c r="KI55" s="177"/>
      <c r="KJ55" s="177"/>
      <c r="KK55" s="177"/>
      <c r="KL55" s="177"/>
      <c r="KM55" s="177"/>
      <c r="KN55" s="177"/>
      <c r="KO55" s="177"/>
      <c r="KP55" s="177"/>
      <c r="KQ55" s="177"/>
      <c r="KR55" s="177"/>
      <c r="KS55" s="177"/>
      <c r="KT55" s="177"/>
      <c r="KU55" s="177"/>
      <c r="KV55" s="177"/>
      <c r="KW55" s="177"/>
      <c r="KX55" s="177"/>
      <c r="KY55" s="177"/>
      <c r="KZ55" s="177"/>
      <c r="LA55" s="177"/>
      <c r="LB55" s="177"/>
      <c r="LC55" s="177"/>
      <c r="LD55" s="177"/>
      <c r="LE55" s="177"/>
      <c r="LF55" s="177"/>
      <c r="LG55" s="177"/>
      <c r="LH55" s="177"/>
      <c r="LI55" s="177"/>
      <c r="LJ55" s="177"/>
      <c r="LK55" s="177"/>
      <c r="LL55" s="177"/>
      <c r="LM55" s="177"/>
      <c r="LN55" s="177"/>
      <c r="LO55" s="177"/>
      <c r="LP55" s="177"/>
      <c r="LQ55" s="177"/>
      <c r="LR55" s="177"/>
      <c r="LS55" s="177"/>
      <c r="LT55" s="177"/>
      <c r="LU55" s="177"/>
      <c r="LV55" s="177"/>
      <c r="LW55" s="177"/>
      <c r="LX55" s="177"/>
      <c r="LY55" s="177"/>
      <c r="LZ55" s="177"/>
      <c r="MA55" s="177"/>
      <c r="MB55" s="177"/>
      <c r="MC55" s="177"/>
      <c r="MD55" s="177"/>
      <c r="ME55" s="177"/>
      <c r="MF55" s="177"/>
      <c r="MG55" s="177"/>
      <c r="MH55" s="177"/>
      <c r="MI55" s="177"/>
      <c r="MJ55" s="177"/>
      <c r="MK55" s="177"/>
      <c r="ML55" s="177"/>
      <c r="MM55" s="177"/>
      <c r="MN55" s="177"/>
      <c r="MO55" s="177"/>
      <c r="MP55" s="177"/>
      <c r="MQ55" s="177"/>
      <c r="MR55" s="177"/>
      <c r="MS55" s="177"/>
      <c r="MT55" s="177"/>
      <c r="MU55" s="177"/>
      <c r="MV55" s="177"/>
      <c r="MW55" s="177"/>
      <c r="MX55" s="177"/>
      <c r="MY55" s="177"/>
      <c r="MZ55" s="177"/>
      <c r="NA55" s="177"/>
      <c r="NB55" s="177"/>
      <c r="NC55" s="177"/>
      <c r="ND55" s="177"/>
      <c r="NE55" s="177"/>
      <c r="NF55" s="177"/>
      <c r="NG55" s="177"/>
      <c r="NH55" s="177"/>
      <c r="NI55" s="177"/>
      <c r="NJ55" s="177"/>
      <c r="NK55" s="177"/>
      <c r="NL55" s="177"/>
      <c r="NM55" s="247"/>
    </row>
    <row r="56" spans="4:377">
      <c r="D56" s="267"/>
      <c r="E56" s="10" t="s">
        <v>229</v>
      </c>
      <c r="F56" s="260">
        <v>8638</v>
      </c>
      <c r="G56" s="25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1"/>
      <c r="FB56" s="141"/>
      <c r="FC56" s="141"/>
      <c r="FD56" s="141"/>
      <c r="FE56" s="141"/>
      <c r="FF56" s="141"/>
      <c r="FG56" s="141"/>
      <c r="FH56" s="141"/>
      <c r="FI56" s="141"/>
      <c r="FJ56" s="141"/>
      <c r="FK56" s="141"/>
      <c r="FL56" s="141"/>
      <c r="FM56" s="141"/>
      <c r="FN56" s="141"/>
      <c r="FO56" s="141"/>
      <c r="FP56" s="141"/>
      <c r="FQ56" s="141"/>
      <c r="FR56" s="141"/>
      <c r="FS56" s="141"/>
      <c r="FT56" s="141"/>
      <c r="FU56" s="141"/>
      <c r="FV56" s="141"/>
      <c r="FW56" s="141"/>
      <c r="FX56" s="141"/>
      <c r="FY56" s="141"/>
      <c r="FZ56" s="141"/>
      <c r="GA56" s="141"/>
      <c r="GB56" s="141"/>
      <c r="GC56" s="141"/>
      <c r="GD56" s="141"/>
      <c r="GE56" s="141"/>
      <c r="GF56" s="141"/>
      <c r="GG56" s="141"/>
      <c r="GH56" s="141"/>
      <c r="GI56" s="141"/>
      <c r="GJ56" s="141"/>
      <c r="GK56" s="141"/>
      <c r="GL56" s="141"/>
      <c r="GM56" s="141"/>
      <c r="GN56" s="141"/>
      <c r="GO56" s="141"/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/>
      <c r="HF56" s="141"/>
      <c r="HG56" s="141"/>
      <c r="HH56" s="141"/>
      <c r="HI56" s="141"/>
      <c r="HJ56" s="141"/>
      <c r="HK56" s="141"/>
      <c r="HL56" s="141"/>
      <c r="HM56" s="141"/>
      <c r="HN56" s="141"/>
      <c r="HO56" s="141"/>
      <c r="HP56" s="141"/>
      <c r="HQ56" s="141"/>
      <c r="HR56" s="141"/>
      <c r="HS56" s="141"/>
      <c r="HT56" s="141"/>
      <c r="HU56" s="141"/>
      <c r="HV56" s="141"/>
      <c r="HW56" s="141"/>
      <c r="HX56" s="141"/>
      <c r="HY56" s="141"/>
      <c r="HZ56" s="141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/>
      <c r="IK56" s="141"/>
      <c r="IL56" s="141"/>
      <c r="IM56" s="141"/>
      <c r="IN56" s="141"/>
      <c r="IO56" s="141"/>
      <c r="IP56" s="141"/>
      <c r="IQ56" s="141"/>
      <c r="IR56" s="141"/>
      <c r="IS56" s="141"/>
      <c r="IT56" s="141"/>
      <c r="IU56" s="141"/>
      <c r="IV56" s="141"/>
      <c r="IW56" s="141"/>
      <c r="IX56" s="141"/>
      <c r="IY56" s="141"/>
      <c r="IZ56" s="141"/>
      <c r="JA56" s="141"/>
      <c r="JB56" s="141"/>
      <c r="JC56" s="141"/>
      <c r="JD56" s="141"/>
      <c r="JE56" s="141"/>
      <c r="JF56" s="141"/>
      <c r="JG56" s="141"/>
      <c r="JH56" s="141"/>
      <c r="JI56" s="141"/>
      <c r="JJ56" s="141"/>
      <c r="JK56" s="141"/>
      <c r="JL56" s="141"/>
      <c r="JM56" s="141"/>
      <c r="JN56" s="141"/>
      <c r="JO56" s="141"/>
      <c r="JP56" s="141"/>
      <c r="JQ56" s="141"/>
      <c r="JR56" s="141"/>
      <c r="JS56" s="141"/>
      <c r="JT56" s="141"/>
      <c r="JU56" s="141"/>
      <c r="JV56" s="141"/>
      <c r="JW56" s="141"/>
      <c r="JX56" s="141"/>
      <c r="JY56" s="141"/>
      <c r="JZ56" s="141"/>
      <c r="KA56" s="141"/>
      <c r="KB56" s="141"/>
      <c r="KC56" s="141"/>
      <c r="KD56" s="141"/>
      <c r="KE56" s="141"/>
      <c r="KF56" s="141"/>
      <c r="KG56" s="141"/>
      <c r="KH56" s="141"/>
      <c r="KI56" s="141"/>
      <c r="KJ56" s="141"/>
      <c r="KK56" s="141"/>
      <c r="KL56" s="141"/>
      <c r="KM56" s="141"/>
      <c r="KN56" s="141"/>
      <c r="KO56" s="141"/>
      <c r="KP56" s="141"/>
      <c r="KQ56" s="141"/>
      <c r="KR56" s="141"/>
      <c r="KS56" s="141"/>
      <c r="KT56" s="141"/>
      <c r="KU56" s="141"/>
      <c r="KV56" s="141"/>
      <c r="KW56" s="141"/>
      <c r="KX56" s="141"/>
      <c r="KY56" s="141"/>
      <c r="KZ56" s="141"/>
      <c r="LA56" s="141"/>
      <c r="LB56" s="141"/>
      <c r="LC56" s="141"/>
      <c r="LD56" s="141"/>
      <c r="LE56" s="141"/>
      <c r="LF56" s="141"/>
      <c r="LG56" s="141"/>
      <c r="LH56" s="141"/>
      <c r="LI56" s="141"/>
      <c r="LJ56" s="141"/>
      <c r="LK56" s="141"/>
      <c r="LL56" s="141"/>
      <c r="LM56" s="141"/>
      <c r="LN56" s="141"/>
      <c r="LO56" s="141"/>
      <c r="LP56" s="141"/>
      <c r="LQ56" s="141"/>
      <c r="LR56" s="141"/>
      <c r="LS56" s="141"/>
      <c r="LT56" s="141"/>
      <c r="LU56" s="141"/>
      <c r="LV56" s="141"/>
      <c r="LW56" s="141"/>
      <c r="LX56" s="141"/>
      <c r="LY56" s="141"/>
      <c r="LZ56" s="141"/>
      <c r="MA56" s="141"/>
      <c r="MB56" s="141"/>
      <c r="MC56" s="141"/>
      <c r="MD56" s="141"/>
      <c r="ME56" s="141"/>
      <c r="MF56" s="141"/>
      <c r="MG56" s="141"/>
      <c r="MH56" s="141"/>
      <c r="MI56" s="141"/>
      <c r="MJ56" s="141"/>
      <c r="MK56" s="141"/>
      <c r="ML56" s="141"/>
      <c r="MM56" s="141"/>
      <c r="MN56" s="141"/>
      <c r="MO56" s="141"/>
      <c r="MP56" s="141"/>
      <c r="MQ56" s="141"/>
      <c r="MR56" s="141"/>
      <c r="MS56" s="141"/>
      <c r="MT56" s="141"/>
      <c r="MU56" s="141"/>
      <c r="MV56" s="141"/>
      <c r="MW56" s="141"/>
      <c r="MX56" s="141"/>
      <c r="MY56" s="141"/>
      <c r="MZ56" s="141"/>
      <c r="NA56" s="141"/>
      <c r="NB56" s="141"/>
      <c r="NC56" s="141"/>
      <c r="ND56" s="141"/>
      <c r="NE56" s="141"/>
      <c r="NF56" s="141"/>
      <c r="NG56" s="141"/>
      <c r="NH56" s="141"/>
      <c r="NI56" s="141"/>
      <c r="NJ56" s="141"/>
      <c r="NK56" s="141"/>
      <c r="NL56" s="141"/>
      <c r="NM56" s="159"/>
    </row>
    <row r="57" spans="4:377">
      <c r="D57" s="267"/>
      <c r="E57" s="10" t="s">
        <v>230</v>
      </c>
      <c r="F57" s="260">
        <v>3575</v>
      </c>
      <c r="G57" s="25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1"/>
      <c r="FB57" s="141"/>
      <c r="FC57" s="141"/>
      <c r="FD57" s="141"/>
      <c r="FE57" s="141"/>
      <c r="FF57" s="141"/>
      <c r="FG57" s="141"/>
      <c r="FH57" s="141"/>
      <c r="FI57" s="141"/>
      <c r="FJ57" s="141"/>
      <c r="FK57" s="141"/>
      <c r="FL57" s="141"/>
      <c r="FM57" s="141"/>
      <c r="FN57" s="141"/>
      <c r="FO57" s="141"/>
      <c r="FP57" s="141"/>
      <c r="FQ57" s="141"/>
      <c r="FR57" s="141"/>
      <c r="FS57" s="141"/>
      <c r="FT57" s="141"/>
      <c r="FU57" s="141"/>
      <c r="FV57" s="141"/>
      <c r="FW57" s="141"/>
      <c r="FX57" s="141"/>
      <c r="FY57" s="141"/>
      <c r="FZ57" s="141"/>
      <c r="GA57" s="141"/>
      <c r="GB57" s="141"/>
      <c r="GC57" s="141"/>
      <c r="GD57" s="141"/>
      <c r="GE57" s="141"/>
      <c r="GF57" s="141"/>
      <c r="GG57" s="141"/>
      <c r="GH57" s="141"/>
      <c r="GI57" s="141"/>
      <c r="GJ57" s="141"/>
      <c r="GK57" s="141"/>
      <c r="GL57" s="141"/>
      <c r="GM57" s="141"/>
      <c r="GN57" s="141"/>
      <c r="GO57" s="141"/>
      <c r="GP57" s="141"/>
      <c r="GQ57" s="141"/>
      <c r="GR57" s="141"/>
      <c r="GS57" s="141"/>
      <c r="GT57" s="141"/>
      <c r="GU57" s="141"/>
      <c r="GV57" s="141"/>
      <c r="GW57" s="141"/>
      <c r="GX57" s="141"/>
      <c r="GY57" s="141"/>
      <c r="GZ57" s="141"/>
      <c r="HA57" s="141"/>
      <c r="HB57" s="141"/>
      <c r="HC57" s="141"/>
      <c r="HD57" s="141"/>
      <c r="HE57" s="141"/>
      <c r="HF57" s="141"/>
      <c r="HG57" s="141"/>
      <c r="HH57" s="141"/>
      <c r="HI57" s="141"/>
      <c r="HJ57" s="141"/>
      <c r="HK57" s="141"/>
      <c r="HL57" s="141"/>
      <c r="HM57" s="141"/>
      <c r="HN57" s="141"/>
      <c r="HO57" s="141"/>
      <c r="HP57" s="141"/>
      <c r="HQ57" s="141"/>
      <c r="HR57" s="141"/>
      <c r="HS57" s="141"/>
      <c r="HT57" s="141"/>
      <c r="HU57" s="141"/>
      <c r="HV57" s="141"/>
      <c r="HW57" s="141"/>
      <c r="HX57" s="141"/>
      <c r="HY57" s="141"/>
      <c r="HZ57" s="141"/>
      <c r="IA57" s="141"/>
      <c r="IB57" s="141"/>
      <c r="IC57" s="141"/>
      <c r="ID57" s="141"/>
      <c r="IE57" s="141"/>
      <c r="IF57" s="141"/>
      <c r="IG57" s="141"/>
      <c r="IH57" s="141"/>
      <c r="II57" s="141"/>
      <c r="IJ57" s="141"/>
      <c r="IK57" s="141"/>
      <c r="IL57" s="141"/>
      <c r="IM57" s="141"/>
      <c r="IN57" s="141"/>
      <c r="IO57" s="141"/>
      <c r="IP57" s="141"/>
      <c r="IQ57" s="141"/>
      <c r="IR57" s="141"/>
      <c r="IS57" s="141"/>
      <c r="IT57" s="141"/>
      <c r="IU57" s="141"/>
      <c r="IV57" s="141"/>
      <c r="IW57" s="141"/>
      <c r="IX57" s="141"/>
      <c r="IY57" s="141"/>
      <c r="IZ57" s="141"/>
      <c r="JA57" s="141"/>
      <c r="JB57" s="141"/>
      <c r="JC57" s="141"/>
      <c r="JD57" s="141"/>
      <c r="JE57" s="141"/>
      <c r="JF57" s="141"/>
      <c r="JG57" s="141"/>
      <c r="JH57" s="141"/>
      <c r="JI57" s="141"/>
      <c r="JJ57" s="141"/>
      <c r="JK57" s="141"/>
      <c r="JL57" s="141"/>
      <c r="JM57" s="141"/>
      <c r="JN57" s="141"/>
      <c r="JO57" s="141"/>
      <c r="JP57" s="141"/>
      <c r="JQ57" s="141"/>
      <c r="JR57" s="141"/>
      <c r="JS57" s="141"/>
      <c r="JT57" s="141"/>
      <c r="JU57" s="141"/>
      <c r="JV57" s="141"/>
      <c r="JW57" s="141"/>
      <c r="JX57" s="141"/>
      <c r="JY57" s="141"/>
      <c r="JZ57" s="141"/>
      <c r="KA57" s="141"/>
      <c r="KB57" s="141"/>
      <c r="KC57" s="141"/>
      <c r="KD57" s="141"/>
      <c r="KE57" s="141"/>
      <c r="KF57" s="141"/>
      <c r="KG57" s="141"/>
      <c r="KH57" s="141"/>
      <c r="KI57" s="141"/>
      <c r="KJ57" s="141"/>
      <c r="KK57" s="141"/>
      <c r="KL57" s="141"/>
      <c r="KM57" s="141"/>
      <c r="KN57" s="141"/>
      <c r="KO57" s="141"/>
      <c r="KP57" s="141"/>
      <c r="KQ57" s="141"/>
      <c r="KR57" s="141"/>
      <c r="KS57" s="141"/>
      <c r="KT57" s="141"/>
      <c r="KU57" s="141"/>
      <c r="KV57" s="141"/>
      <c r="KW57" s="141"/>
      <c r="KX57" s="141"/>
      <c r="KY57" s="141"/>
      <c r="KZ57" s="141"/>
      <c r="LA57" s="141"/>
      <c r="LB57" s="141"/>
      <c r="LC57" s="141"/>
      <c r="LD57" s="141"/>
      <c r="LE57" s="141"/>
      <c r="LF57" s="141"/>
      <c r="LG57" s="141"/>
      <c r="LH57" s="141"/>
      <c r="LI57" s="141"/>
      <c r="LJ57" s="141"/>
      <c r="LK57" s="141"/>
      <c r="LL57" s="141"/>
      <c r="LM57" s="141"/>
      <c r="LN57" s="141"/>
      <c r="LO57" s="141"/>
      <c r="LP57" s="141"/>
      <c r="LQ57" s="141"/>
      <c r="LR57" s="141"/>
      <c r="LS57" s="141"/>
      <c r="LT57" s="141"/>
      <c r="LU57" s="141"/>
      <c r="LV57" s="141"/>
      <c r="LW57" s="141"/>
      <c r="LX57" s="141"/>
      <c r="LY57" s="141"/>
      <c r="LZ57" s="141"/>
      <c r="MA57" s="141"/>
      <c r="MB57" s="141"/>
      <c r="MC57" s="141"/>
      <c r="MD57" s="141"/>
      <c r="ME57" s="141"/>
      <c r="MF57" s="141"/>
      <c r="MG57" s="141"/>
      <c r="MH57" s="141"/>
      <c r="MI57" s="141"/>
      <c r="MJ57" s="141"/>
      <c r="MK57" s="141"/>
      <c r="ML57" s="141"/>
      <c r="MM57" s="141"/>
      <c r="MN57" s="141"/>
      <c r="MO57" s="141"/>
      <c r="MP57" s="141"/>
      <c r="MQ57" s="141"/>
      <c r="MR57" s="141"/>
      <c r="MS57" s="141"/>
      <c r="MT57" s="141"/>
      <c r="MU57" s="141"/>
      <c r="MV57" s="141"/>
      <c r="MW57" s="141"/>
      <c r="MX57" s="141"/>
      <c r="MY57" s="141"/>
      <c r="MZ57" s="141"/>
      <c r="NA57" s="141"/>
      <c r="NB57" s="141"/>
      <c r="NC57" s="141"/>
      <c r="ND57" s="141"/>
      <c r="NE57" s="141"/>
      <c r="NF57" s="141"/>
      <c r="NG57" s="141"/>
      <c r="NH57" s="141"/>
      <c r="NI57" s="141"/>
      <c r="NJ57" s="141"/>
      <c r="NK57" s="141"/>
      <c r="NL57" s="141"/>
      <c r="NM57" s="159"/>
    </row>
    <row r="58" spans="4:377">
      <c r="D58" s="267"/>
      <c r="E58" s="10" t="s">
        <v>231</v>
      </c>
      <c r="F58" s="260">
        <v>6793</v>
      </c>
      <c r="G58" s="25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  <c r="FF58" s="141"/>
      <c r="FG58" s="141"/>
      <c r="FH58" s="141"/>
      <c r="FI58" s="141"/>
      <c r="FJ58" s="141"/>
      <c r="FK58" s="141"/>
      <c r="FL58" s="141"/>
      <c r="FM58" s="141"/>
      <c r="FN58" s="141"/>
      <c r="FO58" s="141"/>
      <c r="FP58" s="141"/>
      <c r="FQ58" s="141"/>
      <c r="FR58" s="141"/>
      <c r="FS58" s="141"/>
      <c r="FT58" s="141"/>
      <c r="FU58" s="141"/>
      <c r="FV58" s="141"/>
      <c r="FW58" s="141"/>
      <c r="FX58" s="141"/>
      <c r="FY58" s="141"/>
      <c r="FZ58" s="141"/>
      <c r="GA58" s="141"/>
      <c r="GB58" s="141"/>
      <c r="GC58" s="141"/>
      <c r="GD58" s="141"/>
      <c r="GE58" s="141"/>
      <c r="GF58" s="141"/>
      <c r="GG58" s="141"/>
      <c r="GH58" s="141"/>
      <c r="GI58" s="141"/>
      <c r="GJ58" s="141"/>
      <c r="GK58" s="141"/>
      <c r="GL58" s="141"/>
      <c r="GM58" s="141"/>
      <c r="GN58" s="141"/>
      <c r="GO58" s="141"/>
      <c r="GP58" s="141"/>
      <c r="GQ58" s="141"/>
      <c r="GR58" s="141"/>
      <c r="GS58" s="141"/>
      <c r="GT58" s="141"/>
      <c r="GU58" s="141"/>
      <c r="GV58" s="141"/>
      <c r="GW58" s="141"/>
      <c r="GX58" s="141"/>
      <c r="GY58" s="141"/>
      <c r="GZ58" s="141"/>
      <c r="HA58" s="141"/>
      <c r="HB58" s="141"/>
      <c r="HC58" s="141"/>
      <c r="HD58" s="141"/>
      <c r="HE58" s="141"/>
      <c r="HF58" s="141"/>
      <c r="HG58" s="141"/>
      <c r="HH58" s="141"/>
      <c r="HI58" s="141"/>
      <c r="HJ58" s="141"/>
      <c r="HK58" s="141"/>
      <c r="HL58" s="141"/>
      <c r="HM58" s="141"/>
      <c r="HN58" s="141"/>
      <c r="HO58" s="141"/>
      <c r="HP58" s="141"/>
      <c r="HQ58" s="141"/>
      <c r="HR58" s="141"/>
      <c r="HS58" s="141"/>
      <c r="HT58" s="141"/>
      <c r="HU58" s="141"/>
      <c r="HV58" s="141"/>
      <c r="HW58" s="141"/>
      <c r="HX58" s="141"/>
      <c r="HY58" s="141"/>
      <c r="HZ58" s="141"/>
      <c r="IA58" s="141"/>
      <c r="IB58" s="141"/>
      <c r="IC58" s="141"/>
      <c r="ID58" s="141"/>
      <c r="IE58" s="141"/>
      <c r="IF58" s="141"/>
      <c r="IG58" s="141"/>
      <c r="IH58" s="141"/>
      <c r="II58" s="141"/>
      <c r="IJ58" s="141"/>
      <c r="IK58" s="141"/>
      <c r="IL58" s="141"/>
      <c r="IM58" s="141"/>
      <c r="IN58" s="141"/>
      <c r="IO58" s="141"/>
      <c r="IP58" s="141"/>
      <c r="IQ58" s="141"/>
      <c r="IR58" s="141"/>
      <c r="IS58" s="141"/>
      <c r="IT58" s="141"/>
      <c r="IU58" s="141"/>
      <c r="IV58" s="141"/>
      <c r="IW58" s="141"/>
      <c r="IX58" s="141"/>
      <c r="IY58" s="141"/>
      <c r="IZ58" s="141"/>
      <c r="JA58" s="141"/>
      <c r="JB58" s="141"/>
      <c r="JC58" s="141"/>
      <c r="JD58" s="141"/>
      <c r="JE58" s="141"/>
      <c r="JF58" s="141"/>
      <c r="JG58" s="141"/>
      <c r="JH58" s="141"/>
      <c r="JI58" s="141"/>
      <c r="JJ58" s="141"/>
      <c r="JK58" s="141"/>
      <c r="JL58" s="141"/>
      <c r="JM58" s="141"/>
      <c r="JN58" s="141"/>
      <c r="JO58" s="141"/>
      <c r="JP58" s="141"/>
      <c r="JQ58" s="141"/>
      <c r="JR58" s="141"/>
      <c r="JS58" s="141"/>
      <c r="JT58" s="141"/>
      <c r="JU58" s="141"/>
      <c r="JV58" s="141"/>
      <c r="JW58" s="141"/>
      <c r="JX58" s="141"/>
      <c r="JY58" s="141"/>
      <c r="JZ58" s="141"/>
      <c r="KA58" s="141"/>
      <c r="KB58" s="141"/>
      <c r="KC58" s="141"/>
      <c r="KD58" s="141"/>
      <c r="KE58" s="141"/>
      <c r="KF58" s="141"/>
      <c r="KG58" s="141"/>
      <c r="KH58" s="141"/>
      <c r="KI58" s="141"/>
      <c r="KJ58" s="141"/>
      <c r="KK58" s="141"/>
      <c r="KL58" s="141"/>
      <c r="KM58" s="141"/>
      <c r="KN58" s="141"/>
      <c r="KO58" s="141"/>
      <c r="KP58" s="141"/>
      <c r="KQ58" s="141"/>
      <c r="KR58" s="141"/>
      <c r="KS58" s="141"/>
      <c r="KT58" s="141"/>
      <c r="KU58" s="141"/>
      <c r="KV58" s="141"/>
      <c r="KW58" s="141"/>
      <c r="KX58" s="141"/>
      <c r="KY58" s="141"/>
      <c r="KZ58" s="141"/>
      <c r="LA58" s="141"/>
      <c r="LB58" s="141"/>
      <c r="LC58" s="141"/>
      <c r="LD58" s="141"/>
      <c r="LE58" s="141"/>
      <c r="LF58" s="141"/>
      <c r="LG58" s="141"/>
      <c r="LH58" s="141"/>
      <c r="LI58" s="141"/>
      <c r="LJ58" s="141"/>
      <c r="LK58" s="141"/>
      <c r="LL58" s="141"/>
      <c r="LM58" s="141"/>
      <c r="LN58" s="141"/>
      <c r="LO58" s="141"/>
      <c r="LP58" s="141"/>
      <c r="LQ58" s="141"/>
      <c r="LR58" s="141"/>
      <c r="LS58" s="141"/>
      <c r="LT58" s="141"/>
      <c r="LU58" s="141"/>
      <c r="LV58" s="141"/>
      <c r="LW58" s="141"/>
      <c r="LX58" s="141"/>
      <c r="LY58" s="141"/>
      <c r="LZ58" s="141"/>
      <c r="MA58" s="141"/>
      <c r="MB58" s="141"/>
      <c r="MC58" s="141"/>
      <c r="MD58" s="141"/>
      <c r="ME58" s="141"/>
      <c r="MF58" s="141"/>
      <c r="MG58" s="141"/>
      <c r="MH58" s="141"/>
      <c r="MI58" s="141"/>
      <c r="MJ58" s="141"/>
      <c r="MK58" s="141"/>
      <c r="ML58" s="141"/>
      <c r="MM58" s="141"/>
      <c r="MN58" s="141"/>
      <c r="MO58" s="141"/>
      <c r="MP58" s="141"/>
      <c r="MQ58" s="141"/>
      <c r="MR58" s="141"/>
      <c r="MS58" s="141"/>
      <c r="MT58" s="141"/>
      <c r="MU58" s="141"/>
      <c r="MV58" s="141"/>
      <c r="MW58" s="141"/>
      <c r="MX58" s="141"/>
      <c r="MY58" s="141"/>
      <c r="MZ58" s="141"/>
      <c r="NA58" s="141"/>
      <c r="NB58" s="141"/>
      <c r="NC58" s="141"/>
      <c r="ND58" s="141"/>
      <c r="NE58" s="141"/>
      <c r="NF58" s="141"/>
      <c r="NG58" s="141"/>
      <c r="NH58" s="141"/>
      <c r="NI58" s="141"/>
      <c r="NJ58" s="141"/>
      <c r="NK58" s="141"/>
      <c r="NL58" s="141"/>
      <c r="NM58" s="159"/>
    </row>
    <row r="59" spans="4:377">
      <c r="D59" s="267"/>
      <c r="E59" s="10" t="s">
        <v>232</v>
      </c>
      <c r="F59" s="262">
        <v>6647</v>
      </c>
      <c r="G59" s="25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1"/>
      <c r="FB59" s="141"/>
      <c r="FC59" s="141"/>
      <c r="FD59" s="141"/>
      <c r="FE59" s="141"/>
      <c r="FF59" s="141"/>
      <c r="FG59" s="141"/>
      <c r="FH59" s="141"/>
      <c r="FI59" s="141"/>
      <c r="FJ59" s="141"/>
      <c r="FK59" s="141"/>
      <c r="FL59" s="141"/>
      <c r="FM59" s="141"/>
      <c r="FN59" s="141"/>
      <c r="FO59" s="141"/>
      <c r="FP59" s="141"/>
      <c r="FQ59" s="141"/>
      <c r="FR59" s="141"/>
      <c r="FS59" s="141"/>
      <c r="FT59" s="141"/>
      <c r="FU59" s="141"/>
      <c r="FV59" s="141"/>
      <c r="FW59" s="141"/>
      <c r="FX59" s="141"/>
      <c r="FY59" s="141"/>
      <c r="FZ59" s="141"/>
      <c r="GA59" s="141"/>
      <c r="GB59" s="141"/>
      <c r="GC59" s="141"/>
      <c r="GD59" s="141"/>
      <c r="GE59" s="141"/>
      <c r="GF59" s="141"/>
      <c r="GG59" s="141"/>
      <c r="GH59" s="141"/>
      <c r="GI59" s="141"/>
      <c r="GJ59" s="141"/>
      <c r="GK59" s="141"/>
      <c r="GL59" s="141"/>
      <c r="GM59" s="141"/>
      <c r="GN59" s="141"/>
      <c r="GO59" s="141"/>
      <c r="GP59" s="141"/>
      <c r="GQ59" s="141"/>
      <c r="GR59" s="141"/>
      <c r="GS59" s="141"/>
      <c r="GT59" s="141"/>
      <c r="GU59" s="141"/>
      <c r="GV59" s="141"/>
      <c r="GW59" s="141"/>
      <c r="GX59" s="141"/>
      <c r="GY59" s="141"/>
      <c r="GZ59" s="141"/>
      <c r="HA59" s="141"/>
      <c r="HB59" s="141"/>
      <c r="HC59" s="141"/>
      <c r="HD59" s="141"/>
      <c r="HE59" s="141"/>
      <c r="HF59" s="141"/>
      <c r="HG59" s="141"/>
      <c r="HH59" s="141"/>
      <c r="HI59" s="141"/>
      <c r="HJ59" s="141"/>
      <c r="HK59" s="141"/>
      <c r="HL59" s="141"/>
      <c r="HM59" s="141"/>
      <c r="HN59" s="141"/>
      <c r="HO59" s="141"/>
      <c r="HP59" s="141"/>
      <c r="HQ59" s="141"/>
      <c r="HR59" s="141"/>
      <c r="HS59" s="141"/>
      <c r="HT59" s="141"/>
      <c r="HU59" s="141"/>
      <c r="HV59" s="141"/>
      <c r="HW59" s="141"/>
      <c r="HX59" s="141"/>
      <c r="HY59" s="141"/>
      <c r="HZ59" s="141"/>
      <c r="IA59" s="141"/>
      <c r="IB59" s="141"/>
      <c r="IC59" s="141"/>
      <c r="ID59" s="141"/>
      <c r="IE59" s="141"/>
      <c r="IF59" s="141"/>
      <c r="IG59" s="141"/>
      <c r="IH59" s="141"/>
      <c r="II59" s="141"/>
      <c r="IJ59" s="141"/>
      <c r="IK59" s="141"/>
      <c r="IL59" s="141"/>
      <c r="IM59" s="141"/>
      <c r="IN59" s="141"/>
      <c r="IO59" s="141"/>
      <c r="IP59" s="141"/>
      <c r="IQ59" s="141"/>
      <c r="IR59" s="141"/>
      <c r="IS59" s="141"/>
      <c r="IT59" s="141"/>
      <c r="IU59" s="141"/>
      <c r="IV59" s="141"/>
      <c r="IW59" s="141"/>
      <c r="IX59" s="141"/>
      <c r="IY59" s="141"/>
      <c r="IZ59" s="141"/>
      <c r="JA59" s="141"/>
      <c r="JB59" s="141"/>
      <c r="JC59" s="141"/>
      <c r="JD59" s="141"/>
      <c r="JE59" s="141"/>
      <c r="JF59" s="141"/>
      <c r="JG59" s="141"/>
      <c r="JH59" s="141"/>
      <c r="JI59" s="141"/>
      <c r="JJ59" s="141"/>
      <c r="JK59" s="141"/>
      <c r="JL59" s="141"/>
      <c r="JM59" s="141"/>
      <c r="JN59" s="141"/>
      <c r="JO59" s="141"/>
      <c r="JP59" s="141"/>
      <c r="JQ59" s="141"/>
      <c r="JR59" s="141"/>
      <c r="JS59" s="141"/>
      <c r="JT59" s="141"/>
      <c r="JU59" s="141"/>
      <c r="JV59" s="141"/>
      <c r="JW59" s="141"/>
      <c r="JX59" s="141"/>
      <c r="JY59" s="141"/>
      <c r="JZ59" s="141"/>
      <c r="KA59" s="141"/>
      <c r="KB59" s="141"/>
      <c r="KC59" s="141"/>
      <c r="KD59" s="141"/>
      <c r="KE59" s="141"/>
      <c r="KF59" s="141"/>
      <c r="KG59" s="141"/>
      <c r="KH59" s="141"/>
      <c r="KI59" s="141"/>
      <c r="KJ59" s="141"/>
      <c r="KK59" s="141"/>
      <c r="KL59" s="141"/>
      <c r="KM59" s="141"/>
      <c r="KN59" s="141"/>
      <c r="KO59" s="141"/>
      <c r="KP59" s="141"/>
      <c r="KQ59" s="141"/>
      <c r="KR59" s="141"/>
      <c r="KS59" s="141"/>
      <c r="KT59" s="141"/>
      <c r="KU59" s="141"/>
      <c r="KV59" s="141"/>
      <c r="KW59" s="141"/>
      <c r="KX59" s="141"/>
      <c r="KY59" s="141"/>
      <c r="KZ59" s="141"/>
      <c r="LA59" s="141"/>
      <c r="LB59" s="141"/>
      <c r="LC59" s="141"/>
      <c r="LD59" s="141"/>
      <c r="LE59" s="141"/>
      <c r="LF59" s="141"/>
      <c r="LG59" s="141"/>
      <c r="LH59" s="141"/>
      <c r="LI59" s="141"/>
      <c r="LJ59" s="141"/>
      <c r="LK59" s="141"/>
      <c r="LL59" s="141"/>
      <c r="LM59" s="141"/>
      <c r="LN59" s="141"/>
      <c r="LO59" s="141"/>
      <c r="LP59" s="141"/>
      <c r="LQ59" s="141"/>
      <c r="LR59" s="141"/>
      <c r="LS59" s="141"/>
      <c r="LT59" s="141"/>
      <c r="LU59" s="141"/>
      <c r="LV59" s="141"/>
      <c r="LW59" s="141"/>
      <c r="LX59" s="141"/>
      <c r="LY59" s="141"/>
      <c r="LZ59" s="141"/>
      <c r="MA59" s="141"/>
      <c r="MB59" s="141"/>
      <c r="MC59" s="141"/>
      <c r="MD59" s="141"/>
      <c r="ME59" s="141"/>
      <c r="MF59" s="141"/>
      <c r="MG59" s="141"/>
      <c r="MH59" s="141"/>
      <c r="MI59" s="141"/>
      <c r="MJ59" s="141"/>
      <c r="MK59" s="141"/>
      <c r="ML59" s="141"/>
      <c r="MM59" s="141"/>
      <c r="MN59" s="141"/>
      <c r="MO59" s="141"/>
      <c r="MP59" s="141"/>
      <c r="MQ59" s="141"/>
      <c r="MR59" s="141"/>
      <c r="MS59" s="141"/>
      <c r="MT59" s="141"/>
      <c r="MU59" s="141"/>
      <c r="MV59" s="141"/>
      <c r="MW59" s="141"/>
      <c r="MX59" s="141"/>
      <c r="MY59" s="141"/>
      <c r="MZ59" s="141"/>
      <c r="NA59" s="141"/>
      <c r="NB59" s="141"/>
      <c r="NC59" s="141"/>
      <c r="ND59" s="141"/>
      <c r="NE59" s="141"/>
      <c r="NF59" s="141"/>
      <c r="NG59" s="141"/>
      <c r="NH59" s="141"/>
      <c r="NI59" s="141"/>
      <c r="NJ59" s="141"/>
      <c r="NK59" s="141"/>
      <c r="NL59" s="141"/>
      <c r="NM59" s="159"/>
    </row>
    <row r="60" spans="4:377">
      <c r="D60" s="267"/>
      <c r="E60" s="10"/>
      <c r="F60" s="260"/>
      <c r="G60" s="25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  <c r="IU60" s="141"/>
      <c r="IV60" s="141"/>
      <c r="IW60" s="141"/>
      <c r="IX60" s="141"/>
      <c r="IY60" s="141"/>
      <c r="IZ60" s="141"/>
      <c r="JA60" s="141"/>
      <c r="JB60" s="141"/>
      <c r="JC60" s="141"/>
      <c r="JD60" s="141"/>
      <c r="JE60" s="141"/>
      <c r="JF60" s="141"/>
      <c r="JG60" s="141"/>
      <c r="JH60" s="141"/>
      <c r="JI60" s="141"/>
      <c r="JJ60" s="141"/>
      <c r="JK60" s="141"/>
      <c r="JL60" s="141"/>
      <c r="JM60" s="141"/>
      <c r="JN60" s="141"/>
      <c r="JO60" s="141"/>
      <c r="JP60" s="141"/>
      <c r="JQ60" s="141"/>
      <c r="JR60" s="141"/>
      <c r="JS60" s="141"/>
      <c r="JT60" s="141"/>
      <c r="JU60" s="141"/>
      <c r="JV60" s="141"/>
      <c r="JW60" s="141"/>
      <c r="JX60" s="141"/>
      <c r="JY60" s="141"/>
      <c r="JZ60" s="141"/>
      <c r="KA60" s="141"/>
      <c r="KB60" s="141"/>
      <c r="KC60" s="141"/>
      <c r="KD60" s="141"/>
      <c r="KE60" s="141"/>
      <c r="KF60" s="141"/>
      <c r="KG60" s="141"/>
      <c r="KH60" s="141"/>
      <c r="KI60" s="141"/>
      <c r="KJ60" s="141"/>
      <c r="KK60" s="141"/>
      <c r="KL60" s="141"/>
      <c r="KM60" s="141"/>
      <c r="KN60" s="141"/>
      <c r="KO60" s="141"/>
      <c r="KP60" s="141"/>
      <c r="KQ60" s="141"/>
      <c r="KR60" s="141"/>
      <c r="KS60" s="141"/>
      <c r="KT60" s="141"/>
      <c r="KU60" s="141"/>
      <c r="KV60" s="141"/>
      <c r="KW60" s="141"/>
      <c r="KX60" s="141"/>
      <c r="KY60" s="141"/>
      <c r="KZ60" s="141"/>
      <c r="LA60" s="141"/>
      <c r="LB60" s="141"/>
      <c r="LC60" s="141"/>
      <c r="LD60" s="141"/>
      <c r="LE60" s="141"/>
      <c r="LF60" s="141"/>
      <c r="LG60" s="141"/>
      <c r="LH60" s="141"/>
      <c r="LI60" s="141"/>
      <c r="LJ60" s="141"/>
      <c r="LK60" s="141"/>
      <c r="LL60" s="141"/>
      <c r="LM60" s="141"/>
      <c r="LN60" s="141"/>
      <c r="LO60" s="141"/>
      <c r="LP60" s="141"/>
      <c r="LQ60" s="141"/>
      <c r="LR60" s="141"/>
      <c r="LS60" s="141"/>
      <c r="LT60" s="141"/>
      <c r="LU60" s="141"/>
      <c r="LV60" s="141"/>
      <c r="LW60" s="141"/>
      <c r="LX60" s="141"/>
      <c r="LY60" s="141"/>
      <c r="LZ60" s="141"/>
      <c r="MA60" s="141"/>
      <c r="MB60" s="141"/>
      <c r="MC60" s="141"/>
      <c r="MD60" s="141"/>
      <c r="ME60" s="141"/>
      <c r="MF60" s="141"/>
      <c r="MG60" s="141"/>
      <c r="MH60" s="141"/>
      <c r="MI60" s="141"/>
      <c r="MJ60" s="141"/>
      <c r="MK60" s="141"/>
      <c r="ML60" s="141"/>
      <c r="MM60" s="141"/>
      <c r="MN60" s="141"/>
      <c r="MO60" s="141"/>
      <c r="MP60" s="141"/>
      <c r="MQ60" s="141"/>
      <c r="MR60" s="141"/>
      <c r="MS60" s="141"/>
      <c r="MT60" s="141"/>
      <c r="MU60" s="141"/>
      <c r="MV60" s="141"/>
      <c r="MW60" s="141"/>
      <c r="MX60" s="141"/>
      <c r="MY60" s="141"/>
      <c r="MZ60" s="141"/>
      <c r="NA60" s="141"/>
      <c r="NB60" s="141"/>
      <c r="NC60" s="141"/>
      <c r="ND60" s="141"/>
      <c r="NE60" s="141"/>
      <c r="NF60" s="141"/>
      <c r="NG60" s="141"/>
      <c r="NH60" s="141"/>
      <c r="NI60" s="141"/>
      <c r="NJ60" s="141"/>
      <c r="NK60" s="141"/>
      <c r="NL60" s="141"/>
      <c r="NM60" s="159"/>
    </row>
    <row r="61" spans="4:377">
      <c r="D61" s="267"/>
      <c r="E61" s="11"/>
      <c r="F61" s="260"/>
      <c r="G61" s="25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1"/>
      <c r="FB61" s="141"/>
      <c r="FC61" s="141"/>
      <c r="FD61" s="141"/>
      <c r="FE61" s="141"/>
      <c r="FF61" s="141"/>
      <c r="FG61" s="141"/>
      <c r="FH61" s="141"/>
      <c r="FI61" s="141"/>
      <c r="FJ61" s="141"/>
      <c r="FK61" s="141"/>
      <c r="FL61" s="141"/>
      <c r="FM61" s="141"/>
      <c r="FN61" s="141"/>
      <c r="FO61" s="141"/>
      <c r="FP61" s="141"/>
      <c r="FQ61" s="141"/>
      <c r="FR61" s="141"/>
      <c r="FS61" s="141"/>
      <c r="FT61" s="141"/>
      <c r="FU61" s="141"/>
      <c r="FV61" s="141"/>
      <c r="FW61" s="141"/>
      <c r="FX61" s="141"/>
      <c r="FY61" s="141"/>
      <c r="FZ61" s="141"/>
      <c r="GA61" s="141"/>
      <c r="GB61" s="141"/>
      <c r="GC61" s="141"/>
      <c r="GD61" s="141"/>
      <c r="GE61" s="141"/>
      <c r="GF61" s="141"/>
      <c r="GG61" s="141"/>
      <c r="GH61" s="141"/>
      <c r="GI61" s="141"/>
      <c r="GJ61" s="141"/>
      <c r="GK61" s="141"/>
      <c r="GL61" s="141"/>
      <c r="GM61" s="141"/>
      <c r="GN61" s="141"/>
      <c r="GO61" s="141"/>
      <c r="GP61" s="141"/>
      <c r="GQ61" s="141"/>
      <c r="GR61" s="141"/>
      <c r="GS61" s="141"/>
      <c r="GT61" s="141"/>
      <c r="GU61" s="141"/>
      <c r="GV61" s="141"/>
      <c r="GW61" s="141"/>
      <c r="GX61" s="141"/>
      <c r="GY61" s="141"/>
      <c r="GZ61" s="141"/>
      <c r="HA61" s="141"/>
      <c r="HB61" s="141"/>
      <c r="HC61" s="141"/>
      <c r="HD61" s="141"/>
      <c r="HE61" s="141"/>
      <c r="HF61" s="141"/>
      <c r="HG61" s="141"/>
      <c r="HH61" s="141"/>
      <c r="HI61" s="141"/>
      <c r="HJ61" s="141"/>
      <c r="HK61" s="141"/>
      <c r="HL61" s="141"/>
      <c r="HM61" s="141"/>
      <c r="HN61" s="141"/>
      <c r="HO61" s="141"/>
      <c r="HP61" s="141"/>
      <c r="HQ61" s="141"/>
      <c r="HR61" s="141"/>
      <c r="HS61" s="141"/>
      <c r="HT61" s="141"/>
      <c r="HU61" s="141"/>
      <c r="HV61" s="141"/>
      <c r="HW61" s="141"/>
      <c r="HX61" s="141"/>
      <c r="HY61" s="141"/>
      <c r="HZ61" s="141"/>
      <c r="IA61" s="141"/>
      <c r="IB61" s="141"/>
      <c r="IC61" s="141"/>
      <c r="ID61" s="141"/>
      <c r="IE61" s="141"/>
      <c r="IF61" s="141"/>
      <c r="IG61" s="141"/>
      <c r="IH61" s="141"/>
      <c r="II61" s="141"/>
      <c r="IJ61" s="141"/>
      <c r="IK61" s="141"/>
      <c r="IL61" s="141"/>
      <c r="IM61" s="141"/>
      <c r="IN61" s="141"/>
      <c r="IO61" s="141"/>
      <c r="IP61" s="141"/>
      <c r="IQ61" s="141"/>
      <c r="IR61" s="141"/>
      <c r="IS61" s="141"/>
      <c r="IT61" s="141"/>
      <c r="IU61" s="141"/>
      <c r="IV61" s="141"/>
      <c r="IW61" s="141"/>
      <c r="IX61" s="141"/>
      <c r="IY61" s="141"/>
      <c r="IZ61" s="141"/>
      <c r="JA61" s="141"/>
      <c r="JB61" s="141"/>
      <c r="JC61" s="141"/>
      <c r="JD61" s="141"/>
      <c r="JE61" s="141"/>
      <c r="JF61" s="141"/>
      <c r="JG61" s="141"/>
      <c r="JH61" s="141"/>
      <c r="JI61" s="141"/>
      <c r="JJ61" s="141"/>
      <c r="JK61" s="141"/>
      <c r="JL61" s="141"/>
      <c r="JM61" s="141"/>
      <c r="JN61" s="141"/>
      <c r="JO61" s="141"/>
      <c r="JP61" s="141"/>
      <c r="JQ61" s="141"/>
      <c r="JR61" s="141"/>
      <c r="JS61" s="141"/>
      <c r="JT61" s="141"/>
      <c r="JU61" s="141"/>
      <c r="JV61" s="141"/>
      <c r="JW61" s="141"/>
      <c r="JX61" s="141"/>
      <c r="JY61" s="141"/>
      <c r="JZ61" s="141"/>
      <c r="KA61" s="141"/>
      <c r="KB61" s="141"/>
      <c r="KC61" s="141"/>
      <c r="KD61" s="141"/>
      <c r="KE61" s="141"/>
      <c r="KF61" s="141"/>
      <c r="KG61" s="141"/>
      <c r="KH61" s="141"/>
      <c r="KI61" s="141"/>
      <c r="KJ61" s="141"/>
      <c r="KK61" s="141"/>
      <c r="KL61" s="141"/>
      <c r="KM61" s="141"/>
      <c r="KN61" s="141"/>
      <c r="KO61" s="141"/>
      <c r="KP61" s="141"/>
      <c r="KQ61" s="141"/>
      <c r="KR61" s="141"/>
      <c r="KS61" s="141"/>
      <c r="KT61" s="141"/>
      <c r="KU61" s="141"/>
      <c r="KV61" s="141"/>
      <c r="KW61" s="141"/>
      <c r="KX61" s="141"/>
      <c r="KY61" s="141"/>
      <c r="KZ61" s="141"/>
      <c r="LA61" s="141"/>
      <c r="LB61" s="141"/>
      <c r="LC61" s="141"/>
      <c r="LD61" s="141"/>
      <c r="LE61" s="141"/>
      <c r="LF61" s="141"/>
      <c r="LG61" s="141"/>
      <c r="LH61" s="141"/>
      <c r="LI61" s="141"/>
      <c r="LJ61" s="141"/>
      <c r="LK61" s="141"/>
      <c r="LL61" s="141"/>
      <c r="LM61" s="141"/>
      <c r="LN61" s="141"/>
      <c r="LO61" s="141"/>
      <c r="LP61" s="141"/>
      <c r="LQ61" s="141"/>
      <c r="LR61" s="141"/>
      <c r="LS61" s="141"/>
      <c r="LT61" s="141"/>
      <c r="LU61" s="141"/>
      <c r="LV61" s="141"/>
      <c r="LW61" s="141"/>
      <c r="LX61" s="141"/>
      <c r="LY61" s="141"/>
      <c r="LZ61" s="141"/>
      <c r="MA61" s="141"/>
      <c r="MB61" s="141"/>
      <c r="MC61" s="141"/>
      <c r="MD61" s="141"/>
      <c r="ME61" s="141"/>
      <c r="MF61" s="141"/>
      <c r="MG61" s="141"/>
      <c r="MH61" s="141"/>
      <c r="MI61" s="141"/>
      <c r="MJ61" s="141"/>
      <c r="MK61" s="141"/>
      <c r="ML61" s="141"/>
      <c r="MM61" s="141"/>
      <c r="MN61" s="141"/>
      <c r="MO61" s="141"/>
      <c r="MP61" s="141"/>
      <c r="MQ61" s="141"/>
      <c r="MR61" s="141"/>
      <c r="MS61" s="141"/>
      <c r="MT61" s="141"/>
      <c r="MU61" s="141"/>
      <c r="MV61" s="141"/>
      <c r="MW61" s="141"/>
      <c r="MX61" s="141"/>
      <c r="MY61" s="141"/>
      <c r="MZ61" s="141"/>
      <c r="NA61" s="141"/>
      <c r="NB61" s="141"/>
      <c r="NC61" s="141"/>
      <c r="ND61" s="141"/>
      <c r="NE61" s="141"/>
      <c r="NF61" s="141"/>
      <c r="NG61" s="141"/>
      <c r="NH61" s="141"/>
      <c r="NI61" s="141"/>
      <c r="NJ61" s="141"/>
      <c r="NK61" s="141"/>
      <c r="NL61" s="141"/>
      <c r="NM61" s="159"/>
    </row>
    <row r="62" spans="4:377" ht="15.75" thickBot="1">
      <c r="D62" s="268"/>
      <c r="E62" s="12" t="s">
        <v>52</v>
      </c>
      <c r="F62" s="261"/>
      <c r="G62" s="25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42"/>
      <c r="DU62" s="142"/>
      <c r="DV62" s="142"/>
      <c r="DW62" s="142"/>
      <c r="DX62" s="142"/>
      <c r="DY62" s="142"/>
      <c r="DZ62" s="142"/>
      <c r="EA62" s="142"/>
      <c r="EB62" s="142"/>
      <c r="EC62" s="142"/>
      <c r="ED62" s="142"/>
      <c r="EE62" s="142"/>
      <c r="EF62" s="142"/>
      <c r="EG62" s="142"/>
      <c r="EH62" s="142"/>
      <c r="EI62" s="142"/>
      <c r="EJ62" s="142"/>
      <c r="EK62" s="142"/>
      <c r="EL62" s="142"/>
      <c r="EM62" s="142"/>
      <c r="EN62" s="142"/>
      <c r="EO62" s="142"/>
      <c r="EP62" s="142"/>
      <c r="EQ62" s="142"/>
      <c r="ER62" s="142"/>
      <c r="ES62" s="142"/>
      <c r="ET62" s="142"/>
      <c r="EU62" s="142"/>
      <c r="EV62" s="142"/>
      <c r="EW62" s="142"/>
      <c r="EX62" s="142"/>
      <c r="EY62" s="142"/>
      <c r="EZ62" s="142"/>
      <c r="FA62" s="142"/>
      <c r="FB62" s="142"/>
      <c r="FC62" s="142"/>
      <c r="FD62" s="142"/>
      <c r="FE62" s="142"/>
      <c r="FF62" s="142"/>
      <c r="FG62" s="142"/>
      <c r="FH62" s="142"/>
      <c r="FI62" s="142"/>
      <c r="FJ62" s="142"/>
      <c r="FK62" s="142"/>
      <c r="FL62" s="142"/>
      <c r="FM62" s="142"/>
      <c r="FN62" s="142"/>
      <c r="FO62" s="142"/>
      <c r="FP62" s="142"/>
      <c r="FQ62" s="142"/>
      <c r="FR62" s="142"/>
      <c r="FS62" s="142"/>
      <c r="FT62" s="142"/>
      <c r="FU62" s="142"/>
      <c r="FV62" s="142"/>
      <c r="FW62" s="142"/>
      <c r="FX62" s="142"/>
      <c r="FY62" s="142"/>
      <c r="FZ62" s="142"/>
      <c r="GA62" s="142"/>
      <c r="GB62" s="142"/>
      <c r="GC62" s="142"/>
      <c r="GD62" s="142"/>
      <c r="GE62" s="142"/>
      <c r="GF62" s="142"/>
      <c r="GG62" s="142"/>
      <c r="GH62" s="142"/>
      <c r="GI62" s="142"/>
      <c r="GJ62" s="142"/>
      <c r="GK62" s="142"/>
      <c r="GL62" s="142"/>
      <c r="GM62" s="142"/>
      <c r="GN62" s="142"/>
      <c r="GO62" s="142"/>
      <c r="GP62" s="142"/>
      <c r="GQ62" s="142"/>
      <c r="GR62" s="142"/>
      <c r="GS62" s="142"/>
      <c r="GT62" s="142"/>
      <c r="GU62" s="142"/>
      <c r="GV62" s="142"/>
      <c r="GW62" s="142"/>
      <c r="GX62" s="142"/>
      <c r="GY62" s="142"/>
      <c r="GZ62" s="142"/>
      <c r="HA62" s="142"/>
      <c r="HB62" s="142"/>
      <c r="HC62" s="142"/>
      <c r="HD62" s="142"/>
      <c r="HE62" s="142"/>
      <c r="HF62" s="142"/>
      <c r="HG62" s="142"/>
      <c r="HH62" s="142"/>
      <c r="HI62" s="142"/>
      <c r="HJ62" s="142"/>
      <c r="HK62" s="142"/>
      <c r="HL62" s="142"/>
      <c r="HM62" s="142"/>
      <c r="HN62" s="142"/>
      <c r="HO62" s="142"/>
      <c r="HP62" s="142"/>
      <c r="HQ62" s="142"/>
      <c r="HR62" s="142"/>
      <c r="HS62" s="142"/>
      <c r="HT62" s="142"/>
      <c r="HU62" s="142"/>
      <c r="HV62" s="142"/>
      <c r="HW62" s="142"/>
      <c r="HX62" s="142"/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  <c r="IV62" s="142"/>
      <c r="IW62" s="142"/>
      <c r="IX62" s="142"/>
      <c r="IY62" s="142"/>
      <c r="IZ62" s="142"/>
      <c r="JA62" s="142"/>
      <c r="JB62" s="142"/>
      <c r="JC62" s="142"/>
      <c r="JD62" s="142"/>
      <c r="JE62" s="142"/>
      <c r="JF62" s="142"/>
      <c r="JG62" s="142"/>
      <c r="JH62" s="142"/>
      <c r="JI62" s="142"/>
      <c r="JJ62" s="142"/>
      <c r="JK62" s="142"/>
      <c r="JL62" s="142"/>
      <c r="JM62" s="142"/>
      <c r="JN62" s="142"/>
      <c r="JO62" s="142"/>
      <c r="JP62" s="142"/>
      <c r="JQ62" s="142"/>
      <c r="JR62" s="142"/>
      <c r="JS62" s="142"/>
      <c r="JT62" s="142"/>
      <c r="JU62" s="142"/>
      <c r="JV62" s="142"/>
      <c r="JW62" s="142"/>
      <c r="JX62" s="142"/>
      <c r="JY62" s="142"/>
      <c r="JZ62" s="142"/>
      <c r="KA62" s="142"/>
      <c r="KB62" s="142"/>
      <c r="KC62" s="142"/>
      <c r="KD62" s="142"/>
      <c r="KE62" s="142"/>
      <c r="KF62" s="142"/>
      <c r="KG62" s="142"/>
      <c r="KH62" s="142"/>
      <c r="KI62" s="142"/>
      <c r="KJ62" s="142"/>
      <c r="KK62" s="142"/>
      <c r="KL62" s="142"/>
      <c r="KM62" s="142"/>
      <c r="KN62" s="142"/>
      <c r="KO62" s="142"/>
      <c r="KP62" s="142"/>
      <c r="KQ62" s="142"/>
      <c r="KR62" s="142"/>
      <c r="KS62" s="142"/>
      <c r="KT62" s="142"/>
      <c r="KU62" s="142"/>
      <c r="KV62" s="142"/>
      <c r="KW62" s="142"/>
      <c r="KX62" s="142"/>
      <c r="KY62" s="142"/>
      <c r="KZ62" s="142"/>
      <c r="LA62" s="142"/>
      <c r="LB62" s="142"/>
      <c r="LC62" s="142"/>
      <c r="LD62" s="142"/>
      <c r="LE62" s="142"/>
      <c r="LF62" s="142"/>
      <c r="LG62" s="142"/>
      <c r="LH62" s="142"/>
      <c r="LI62" s="142"/>
      <c r="LJ62" s="142"/>
      <c r="LK62" s="142"/>
      <c r="LL62" s="142"/>
      <c r="LM62" s="142"/>
      <c r="LN62" s="142"/>
      <c r="LO62" s="142"/>
      <c r="LP62" s="142"/>
      <c r="LQ62" s="142"/>
      <c r="LR62" s="142"/>
      <c r="LS62" s="142"/>
      <c r="LT62" s="142"/>
      <c r="LU62" s="142"/>
      <c r="LV62" s="142"/>
      <c r="LW62" s="142"/>
      <c r="LX62" s="142"/>
      <c r="LY62" s="142"/>
      <c r="LZ62" s="142"/>
      <c r="MA62" s="142"/>
      <c r="MB62" s="142"/>
      <c r="MC62" s="142"/>
      <c r="MD62" s="142"/>
      <c r="ME62" s="142"/>
      <c r="MF62" s="142"/>
      <c r="MG62" s="142"/>
      <c r="MH62" s="142"/>
      <c r="MI62" s="142"/>
      <c r="MJ62" s="142"/>
      <c r="MK62" s="142"/>
      <c r="ML62" s="142"/>
      <c r="MM62" s="142"/>
      <c r="MN62" s="142"/>
      <c r="MO62" s="142"/>
      <c r="MP62" s="142"/>
      <c r="MQ62" s="142"/>
      <c r="MR62" s="142"/>
      <c r="MS62" s="142"/>
      <c r="MT62" s="142"/>
      <c r="MU62" s="142"/>
      <c r="MV62" s="142"/>
      <c r="MW62" s="142"/>
      <c r="MX62" s="142"/>
      <c r="MY62" s="142"/>
      <c r="MZ62" s="142"/>
      <c r="NA62" s="142"/>
      <c r="NB62" s="142"/>
      <c r="NC62" s="142"/>
      <c r="ND62" s="142"/>
      <c r="NE62" s="142"/>
      <c r="NF62" s="142"/>
      <c r="NG62" s="142"/>
      <c r="NH62" s="142"/>
      <c r="NI62" s="142"/>
      <c r="NJ62" s="142"/>
      <c r="NK62" s="142"/>
      <c r="NL62" s="142"/>
      <c r="NM62" s="172"/>
    </row>
    <row r="63" spans="4:377">
      <c r="ID63" s="28"/>
      <c r="IY63" s="28"/>
    </row>
    <row r="64" spans="4:377">
      <c r="IY64" s="28"/>
    </row>
    <row r="65" spans="5:5">
      <c r="E65" s="85"/>
    </row>
    <row r="66" spans="5:5">
      <c r="E66" s="4"/>
    </row>
    <row r="67" spans="5:5">
      <c r="E67" s="4"/>
    </row>
    <row r="68" spans="5:5">
      <c r="E68" s="4"/>
    </row>
  </sheetData>
  <customSheetViews>
    <customSheetView guid="{F70ED257-6500-45F9-BB39-25762CB995B7}" scale="90" hiddenRows="1" hiddenColumns="1">
      <pane xSplit="6" ySplit="9" topLeftCell="KV34" activePane="bottomRight" state="frozen"/>
      <selection pane="bottomRight" activeCell="E56" sqref="E56:E59"/>
      <pageMargins left="0.7" right="0.7" top="0.75" bottom="0.75" header="0.3" footer="0.3"/>
      <pageSetup paperSize="9" orientation="portrait" r:id="rId1"/>
    </customSheetView>
    <customSheetView guid="{C4D1E1AA-0767-4155-84D1-B7EC4AEE3A81}" scale="90" hiddenRows="1" hiddenColumns="1">
      <pane xSplit="6" ySplit="10" topLeftCell="JI29" activePane="bottomRight" state="frozen"/>
      <selection pane="bottomRight" activeCell="KI45" sqref="KI45:KN45"/>
      <pageMargins left="0.7" right="0.7" top="0.75" bottom="0.75" header="0.3" footer="0.3"/>
      <pageSetup paperSize="9" orientation="portrait" r:id="rId2"/>
    </customSheetView>
    <customSheetView guid="{E24660A2-A9A5-4194-AFCA-3DC0C806A436}" scale="80" hiddenRows="1" hiddenColumns="1">
      <pane xSplit="6" ySplit="9" topLeftCell="IN43" activePane="bottomRight" state="frozen"/>
      <selection pane="bottomRight" activeCell="JV52" sqref="JV52"/>
      <pageMargins left="0.7" right="0.7" top="0.75" bottom="0.75" header="0.3" footer="0.3"/>
      <pageSetup paperSize="9" orientation="portrait" r:id="rId3"/>
    </customSheetView>
    <customSheetView guid="{7C6D0D25-5827-46F5-8AC0-AA27A1AF4EDF}" scale="90" hiddenRows="1" hiddenColumns="1">
      <pane xSplit="6" ySplit="9" topLeftCell="G10" activePane="bottomRight" state="frozen"/>
      <selection pane="bottomRight" activeCell="Z36" sqref="Z36"/>
      <pageMargins left="0.7" right="0.7" top="0.75" bottom="0.75" header="0.3" footer="0.3"/>
      <pageSetup paperSize="9" orientation="portrait" r:id="rId4"/>
    </customSheetView>
    <customSheetView guid="{8B8DDDCA-ED87-44BD-AF41-39F5DF03A87F}" scale="90" hiddenRows="1" hiddenColumns="1">
      <pane xSplit="6" ySplit="9" topLeftCell="G10" activePane="bottomRight" state="frozen"/>
      <selection pane="bottomRight" activeCell="H2" sqref="H2"/>
      <pageMargins left="0.7" right="0.7" top="0.75" bottom="0.75" header="0.3" footer="0.3"/>
      <pageSetup paperSize="9" orientation="portrait" r:id="rId5"/>
    </customSheetView>
    <customSheetView guid="{E6F3DB2E-FA8C-4919-8600-AEC7CECDCAA8}" scale="90" hiddenRows="1" hiddenColumns="1">
      <pane xSplit="6" ySplit="10" topLeftCell="KF41" activePane="bottomRight" state="frozen"/>
      <selection pane="bottomRight" activeCell="KZ55" sqref="KZ55:LA55"/>
      <pageMargins left="0.7" right="0.7" top="0.75" bottom="0.75" header="0.3" footer="0.3"/>
      <pageSetup paperSize="9" orientation="portrait" r:id="rId6"/>
    </customSheetView>
    <customSheetView guid="{C40A97C5-2357-461D-87DA-466F47D8D674}" scale="90" hiddenRows="1" hiddenColumns="1">
      <pane xSplit="6" ySplit="9" topLeftCell="JI13" activePane="bottomRight" state="frozen"/>
      <selection pane="bottomRight" activeCell="JY27" sqref="JY27"/>
      <pageMargins left="0.7" right="0.7" top="0.75" bottom="0.75" header="0.3" footer="0.3"/>
      <pageSetup paperSize="9" orientation="portrait" r:id="rId7"/>
    </customSheetView>
    <customSheetView guid="{54485540-756B-4F55-9139-53D6EA279739}" scale="90" hiddenRows="1" hiddenColumns="1">
      <pane xSplit="6" ySplit="9" topLeftCell="KA28" activePane="bottomRight" state="frozen"/>
      <selection pane="bottomRight" activeCell="KI33" sqref="KI33:KM33"/>
      <pageMargins left="0.7" right="0.7" top="0.75" bottom="0.75" header="0.3" footer="0.3"/>
      <pageSetup paperSize="9" orientation="portrait" r:id="rId8"/>
    </customSheetView>
  </customSheetViews>
  <mergeCells count="71">
    <mergeCell ref="KZ7:MC7"/>
    <mergeCell ref="MD7:NH7"/>
    <mergeCell ref="NI7:NM7"/>
    <mergeCell ref="G7:AK7"/>
    <mergeCell ref="AL7:BM7"/>
    <mergeCell ref="BN7:CS7"/>
    <mergeCell ref="CT7:DW7"/>
    <mergeCell ref="DX7:FB7"/>
    <mergeCell ref="FC7:GF7"/>
    <mergeCell ref="GG7:HK7"/>
    <mergeCell ref="HL7:IP7"/>
    <mergeCell ref="IQ7:JT7"/>
    <mergeCell ref="JU7:KY7"/>
    <mergeCell ref="ME8:MK8"/>
    <mergeCell ref="ML8:MR8"/>
    <mergeCell ref="MS8:MY8"/>
    <mergeCell ref="MZ8:NF8"/>
    <mergeCell ref="NG8:NM8"/>
    <mergeCell ref="KV8:LB8"/>
    <mergeCell ref="LC8:LI8"/>
    <mergeCell ref="LJ8:LP8"/>
    <mergeCell ref="LQ8:LW8"/>
    <mergeCell ref="LX8:MD8"/>
    <mergeCell ref="JM8:JS8"/>
    <mergeCell ref="JT8:JZ8"/>
    <mergeCell ref="KA8:KG8"/>
    <mergeCell ref="KH8:KN8"/>
    <mergeCell ref="KO8:KU8"/>
    <mergeCell ref="ID8:IJ8"/>
    <mergeCell ref="IK8:IQ8"/>
    <mergeCell ref="IR8:IX8"/>
    <mergeCell ref="IY8:JE8"/>
    <mergeCell ref="JF8:JL8"/>
    <mergeCell ref="GU8:HA8"/>
    <mergeCell ref="HB8:HH8"/>
    <mergeCell ref="HI8:HO8"/>
    <mergeCell ref="HP8:HV8"/>
    <mergeCell ref="HW8:IC8"/>
    <mergeCell ref="FL8:FR8"/>
    <mergeCell ref="FS8:FY8"/>
    <mergeCell ref="FZ8:GF8"/>
    <mergeCell ref="GG8:GM8"/>
    <mergeCell ref="GN8:GT8"/>
    <mergeCell ref="EC8:EI8"/>
    <mergeCell ref="EJ8:EP8"/>
    <mergeCell ref="EQ8:EW8"/>
    <mergeCell ref="EX8:FD8"/>
    <mergeCell ref="FE8:FK8"/>
    <mergeCell ref="CT8:CZ8"/>
    <mergeCell ref="DA8:DG8"/>
    <mergeCell ref="DH8:DN8"/>
    <mergeCell ref="DO8:DU8"/>
    <mergeCell ref="DV8:EB8"/>
    <mergeCell ref="BK8:BQ8"/>
    <mergeCell ref="BR8:BX8"/>
    <mergeCell ref="BY8:CE8"/>
    <mergeCell ref="CF8:CL8"/>
    <mergeCell ref="CM8:CS8"/>
    <mergeCell ref="AB8:AH8"/>
    <mergeCell ref="AI8:AO8"/>
    <mergeCell ref="AP8:AV8"/>
    <mergeCell ref="AW8:BC8"/>
    <mergeCell ref="BD8:BJ8"/>
    <mergeCell ref="D47:D54"/>
    <mergeCell ref="D55:D62"/>
    <mergeCell ref="G8:M8"/>
    <mergeCell ref="N8:T8"/>
    <mergeCell ref="U8:AA8"/>
    <mergeCell ref="D17:D31"/>
    <mergeCell ref="D32:D46"/>
    <mergeCell ref="D11:D16"/>
  </mergeCells>
  <conditionalFormatting sqref="G10:NM10">
    <cfRule type="cellIs" dxfId="400" priority="406" operator="equal">
      <formula>"D"</formula>
    </cfRule>
  </conditionalFormatting>
  <conditionalFormatting sqref="G10:NM10">
    <cfRule type="cellIs" dxfId="399" priority="405" operator="equal">
      <formula>"S"</formula>
    </cfRule>
  </conditionalFormatting>
  <conditionalFormatting sqref="G11">
    <cfRule type="expression" dxfId="398" priority="400">
      <formula>AND($G$10="D")</formula>
    </cfRule>
  </conditionalFormatting>
  <conditionalFormatting sqref="H11">
    <cfRule type="expression" dxfId="397" priority="399">
      <formula>AND($H$10="D")</formula>
    </cfRule>
  </conditionalFormatting>
  <conditionalFormatting sqref="I11">
    <cfRule type="expression" dxfId="396" priority="398">
      <formula>AND($I$10="D")</formula>
    </cfRule>
  </conditionalFormatting>
  <conditionalFormatting sqref="J11">
    <cfRule type="expression" dxfId="395" priority="397">
      <formula>AND($J$10="D")</formula>
    </cfRule>
  </conditionalFormatting>
  <conditionalFormatting sqref="K11">
    <cfRule type="expression" dxfId="394" priority="396">
      <formula>AND($K$10="D")</formula>
    </cfRule>
  </conditionalFormatting>
  <conditionalFormatting sqref="L11">
    <cfRule type="expression" dxfId="393" priority="395">
      <formula>AND($L$10="D")</formula>
    </cfRule>
  </conditionalFormatting>
  <conditionalFormatting sqref="M11">
    <cfRule type="expression" dxfId="392" priority="394">
      <formula>AND($M$10="D")</formula>
    </cfRule>
  </conditionalFormatting>
  <conditionalFormatting sqref="G12:G62">
    <cfRule type="expression" dxfId="391" priority="393">
      <formula>AND($G$10="D")</formula>
    </cfRule>
  </conditionalFormatting>
  <conditionalFormatting sqref="H12:H62">
    <cfRule type="expression" dxfId="390" priority="392">
      <formula>AND($H$10="D")</formula>
    </cfRule>
  </conditionalFormatting>
  <conditionalFormatting sqref="I12:I62">
    <cfRule type="expression" dxfId="389" priority="391">
      <formula>AND($I$10="D")</formula>
    </cfRule>
  </conditionalFormatting>
  <conditionalFormatting sqref="J12:J62">
    <cfRule type="expression" dxfId="388" priority="390">
      <formula>AND($J$10="D")</formula>
    </cfRule>
  </conditionalFormatting>
  <conditionalFormatting sqref="K12:K62">
    <cfRule type="expression" dxfId="387" priority="389">
      <formula>AND($K$10="D")</formula>
    </cfRule>
  </conditionalFormatting>
  <conditionalFormatting sqref="L12:L62">
    <cfRule type="expression" dxfId="386" priority="388">
      <formula>AND($L$10="D")</formula>
    </cfRule>
  </conditionalFormatting>
  <conditionalFormatting sqref="M12:M62">
    <cfRule type="expression" dxfId="385" priority="387">
      <formula>AND($M$10="D")</formula>
    </cfRule>
  </conditionalFormatting>
  <conditionalFormatting sqref="N11">
    <cfRule type="expression" dxfId="384" priority="386">
      <formula>AND($N$10="D")</formula>
    </cfRule>
  </conditionalFormatting>
  <conditionalFormatting sqref="O11">
    <cfRule type="expression" dxfId="383" priority="385">
      <formula>AND($O$10="D")</formula>
    </cfRule>
  </conditionalFormatting>
  <conditionalFormatting sqref="P11">
    <cfRule type="expression" dxfId="382" priority="384">
      <formula>AND($P$10="D")</formula>
    </cfRule>
  </conditionalFormatting>
  <conditionalFormatting sqref="Q11">
    <cfRule type="expression" dxfId="381" priority="383">
      <formula>AND($Q$10="D")</formula>
    </cfRule>
  </conditionalFormatting>
  <conditionalFormatting sqref="R11">
    <cfRule type="expression" dxfId="380" priority="382">
      <formula>AND($R$10="D")</formula>
    </cfRule>
  </conditionalFormatting>
  <conditionalFormatting sqref="S11">
    <cfRule type="expression" dxfId="379" priority="381">
      <formula>AND($S$10="D")</formula>
    </cfRule>
  </conditionalFormatting>
  <conditionalFormatting sqref="T11">
    <cfRule type="expression" dxfId="378" priority="380">
      <formula>AND($T$10="D")</formula>
    </cfRule>
  </conditionalFormatting>
  <conditionalFormatting sqref="N12:N62">
    <cfRule type="expression" dxfId="377" priority="379">
      <formula>AND($N$10="D")</formula>
    </cfRule>
  </conditionalFormatting>
  <conditionalFormatting sqref="O12:O62">
    <cfRule type="expression" dxfId="376" priority="378">
      <formula>AND($O$10="D")</formula>
    </cfRule>
  </conditionalFormatting>
  <conditionalFormatting sqref="P12:P62">
    <cfRule type="expression" dxfId="375" priority="377">
      <formula>AND($P$10="D")</formula>
    </cfRule>
  </conditionalFormatting>
  <conditionalFormatting sqref="Q12:Q62">
    <cfRule type="expression" dxfId="374" priority="376">
      <formula>AND($Q$10="D")</formula>
    </cfRule>
  </conditionalFormatting>
  <conditionalFormatting sqref="R12:R62">
    <cfRule type="expression" dxfId="373" priority="375">
      <formula>AND($R$10="D")</formula>
    </cfRule>
  </conditionalFormatting>
  <conditionalFormatting sqref="S12:S62">
    <cfRule type="expression" dxfId="372" priority="374">
      <formula>AND($S$10="D")</formula>
    </cfRule>
  </conditionalFormatting>
  <conditionalFormatting sqref="T12:T62">
    <cfRule type="expression" dxfId="371" priority="373">
      <formula>AND($T$10="D")</formula>
    </cfRule>
  </conditionalFormatting>
  <conditionalFormatting sqref="U11">
    <cfRule type="expression" dxfId="370" priority="372">
      <formula>AND($U$10="D")</formula>
    </cfRule>
  </conditionalFormatting>
  <conditionalFormatting sqref="V11">
    <cfRule type="expression" dxfId="369" priority="371">
      <formula>AND($V$10="D")</formula>
    </cfRule>
  </conditionalFormatting>
  <conditionalFormatting sqref="W11">
    <cfRule type="expression" dxfId="368" priority="370">
      <formula>AND($W$10="D")</formula>
    </cfRule>
  </conditionalFormatting>
  <conditionalFormatting sqref="X11">
    <cfRule type="expression" dxfId="367" priority="369">
      <formula>AND($X$10="D")</formula>
    </cfRule>
  </conditionalFormatting>
  <conditionalFormatting sqref="Y11">
    <cfRule type="expression" dxfId="366" priority="368">
      <formula>AND($Y$10="D")</formula>
    </cfRule>
  </conditionalFormatting>
  <conditionalFormatting sqref="Z11">
    <cfRule type="expression" dxfId="365" priority="367">
      <formula>AND($Z$10="D")</formula>
    </cfRule>
  </conditionalFormatting>
  <conditionalFormatting sqref="AA11">
    <cfRule type="expression" dxfId="364" priority="366">
      <formula>AND($AA$10="D")</formula>
    </cfRule>
  </conditionalFormatting>
  <conditionalFormatting sqref="U12:U62">
    <cfRule type="expression" dxfId="363" priority="365">
      <formula>AND($U$10="D")</formula>
    </cfRule>
  </conditionalFormatting>
  <conditionalFormatting sqref="V12:V62">
    <cfRule type="expression" dxfId="362" priority="364">
      <formula>AND($V$10="D")</formula>
    </cfRule>
  </conditionalFormatting>
  <conditionalFormatting sqref="W12:W62">
    <cfRule type="expression" dxfId="361" priority="363">
      <formula>AND($W$10="D")</formula>
    </cfRule>
  </conditionalFormatting>
  <conditionalFormatting sqref="X12:X62">
    <cfRule type="expression" dxfId="360" priority="362">
      <formula>AND($X$10="D")</formula>
    </cfRule>
  </conditionalFormatting>
  <conditionalFormatting sqref="Y12:Y62">
    <cfRule type="expression" dxfId="359" priority="361">
      <formula>AND($Y$10="D")</formula>
    </cfRule>
  </conditionalFormatting>
  <conditionalFormatting sqref="Z12:Z62">
    <cfRule type="expression" dxfId="358" priority="360">
      <formula>AND($Z$10="D")</formula>
    </cfRule>
  </conditionalFormatting>
  <conditionalFormatting sqref="AA12:AA62">
    <cfRule type="expression" dxfId="357" priority="359">
      <formula>AND($AA$10="D")</formula>
    </cfRule>
  </conditionalFormatting>
  <conditionalFormatting sqref="AB11">
    <cfRule type="expression" dxfId="356" priority="358">
      <formula>AND($AB$10="D")</formula>
    </cfRule>
  </conditionalFormatting>
  <conditionalFormatting sqref="AC11">
    <cfRule type="expression" dxfId="355" priority="357">
      <formula>AND($AC$10="D")</formula>
    </cfRule>
  </conditionalFormatting>
  <conditionalFormatting sqref="AD11">
    <cfRule type="expression" dxfId="354" priority="356">
      <formula>AND($AD$10="D")</formula>
    </cfRule>
  </conditionalFormatting>
  <conditionalFormatting sqref="AE11">
    <cfRule type="expression" dxfId="353" priority="355">
      <formula>AND($AE$10="D")</formula>
    </cfRule>
  </conditionalFormatting>
  <conditionalFormatting sqref="AF11">
    <cfRule type="expression" dxfId="352" priority="354">
      <formula>AND($AF$10="D")</formula>
    </cfRule>
  </conditionalFormatting>
  <conditionalFormatting sqref="AG11">
    <cfRule type="expression" dxfId="351" priority="353">
      <formula>AND($AG$10="D")</formula>
    </cfRule>
  </conditionalFormatting>
  <conditionalFormatting sqref="AH11">
    <cfRule type="expression" dxfId="350" priority="352">
      <formula>AND($AH$10="D")</formula>
    </cfRule>
  </conditionalFormatting>
  <conditionalFormatting sqref="AB12:AB62">
    <cfRule type="expression" dxfId="349" priority="350">
      <formula>AND($AB$10="D")</formula>
    </cfRule>
  </conditionalFormatting>
  <conditionalFormatting sqref="AC12:AC62">
    <cfRule type="expression" dxfId="348" priority="349">
      <formula>AND($AC$10="D")</formula>
    </cfRule>
  </conditionalFormatting>
  <conditionalFormatting sqref="AD12:AD62">
    <cfRule type="expression" dxfId="347" priority="348">
      <formula>AND($AD$10="D")</formula>
    </cfRule>
  </conditionalFormatting>
  <conditionalFormatting sqref="AE12:AE62">
    <cfRule type="expression" dxfId="346" priority="347">
      <formula>AND($AE$10="D")</formula>
    </cfRule>
  </conditionalFormatting>
  <conditionalFormatting sqref="AF12:AF62">
    <cfRule type="expression" dxfId="345" priority="346">
      <formula>AND($AF$10="D")</formula>
    </cfRule>
  </conditionalFormatting>
  <conditionalFormatting sqref="AG12:AG62">
    <cfRule type="expression" dxfId="344" priority="345">
      <formula>AND($AG$10="D")</formula>
    </cfRule>
  </conditionalFormatting>
  <conditionalFormatting sqref="AH12:AH62">
    <cfRule type="expression" dxfId="343" priority="344">
      <formula>AND($AH$10="D")</formula>
    </cfRule>
  </conditionalFormatting>
  <conditionalFormatting sqref="AI11:AI62">
    <cfRule type="expression" dxfId="342" priority="343">
      <formula>AND($AI$10="D")</formula>
    </cfRule>
  </conditionalFormatting>
  <conditionalFormatting sqref="AJ11:AJ62">
    <cfRule type="expression" dxfId="341" priority="342">
      <formula>AND($AJ$10="D")</formula>
    </cfRule>
  </conditionalFormatting>
  <conditionalFormatting sqref="AK11:AK62">
    <cfRule type="expression" dxfId="340" priority="341">
      <formula>AND($AK$10="D")</formula>
    </cfRule>
  </conditionalFormatting>
  <conditionalFormatting sqref="AL11:AL62">
    <cfRule type="expression" dxfId="339" priority="340">
      <formula>AND($AL$10="D")</formula>
    </cfRule>
  </conditionalFormatting>
  <conditionalFormatting sqref="AM11:AM62">
    <cfRule type="expression" dxfId="338" priority="339">
      <formula>AND($AM$10="D")</formula>
    </cfRule>
  </conditionalFormatting>
  <conditionalFormatting sqref="AN11:AN62">
    <cfRule type="expression" dxfId="337" priority="338">
      <formula>AND($AN$10="D")</formula>
    </cfRule>
  </conditionalFormatting>
  <conditionalFormatting sqref="AO11:AO62">
    <cfRule type="expression" dxfId="336" priority="337">
      <formula>AND($AO$10="D")</formula>
    </cfRule>
  </conditionalFormatting>
  <conditionalFormatting sqref="AP11:AP62">
    <cfRule type="expression" dxfId="335" priority="336">
      <formula>AND($AP$10="D")</formula>
    </cfRule>
  </conditionalFormatting>
  <conditionalFormatting sqref="AQ11:AQ62">
    <cfRule type="expression" dxfId="334" priority="335">
      <formula>AND($AQ$10="D")</formula>
    </cfRule>
  </conditionalFormatting>
  <conditionalFormatting sqref="AR11:AR62">
    <cfRule type="expression" dxfId="333" priority="334">
      <formula>AND($AR$10="D")</formula>
    </cfRule>
  </conditionalFormatting>
  <conditionalFormatting sqref="AS11:AS62">
    <cfRule type="expression" dxfId="332" priority="333">
      <formula>AND($AS$10="D")</formula>
    </cfRule>
  </conditionalFormatting>
  <conditionalFormatting sqref="AT11:AT62">
    <cfRule type="expression" dxfId="331" priority="332">
      <formula>AND($AT$10="D")</formula>
    </cfRule>
  </conditionalFormatting>
  <conditionalFormatting sqref="AU11:AU62">
    <cfRule type="expression" dxfId="330" priority="331">
      <formula>AND($AU$10="D")</formula>
    </cfRule>
  </conditionalFormatting>
  <conditionalFormatting sqref="AV11:AV62">
    <cfRule type="expression" dxfId="329" priority="330">
      <formula>AND($AV$10="D")</formula>
    </cfRule>
  </conditionalFormatting>
  <conditionalFormatting sqref="AW11:AW62">
    <cfRule type="expression" dxfId="328" priority="329">
      <formula>AND($AW$10="D")</formula>
    </cfRule>
  </conditionalFormatting>
  <conditionalFormatting sqref="AX11:AX62">
    <cfRule type="expression" dxfId="327" priority="328">
      <formula>AND($AX$10="D")</formula>
    </cfRule>
  </conditionalFormatting>
  <conditionalFormatting sqref="AY11:AY62">
    <cfRule type="expression" dxfId="326" priority="327">
      <formula>AND($AY$10="D")</formula>
    </cfRule>
  </conditionalFormatting>
  <conditionalFormatting sqref="AZ11:AZ62">
    <cfRule type="expression" dxfId="325" priority="326">
      <formula>AND($AZ$10="D")</formula>
    </cfRule>
  </conditionalFormatting>
  <conditionalFormatting sqref="BA11:BA62">
    <cfRule type="expression" dxfId="324" priority="325">
      <formula>AND($BA$10="D")</formula>
    </cfRule>
  </conditionalFormatting>
  <conditionalFormatting sqref="BB11:BB62">
    <cfRule type="expression" dxfId="323" priority="324">
      <formula>AND($BB$10="D")</formula>
    </cfRule>
  </conditionalFormatting>
  <conditionalFormatting sqref="BC11:BC62">
    <cfRule type="expression" dxfId="322" priority="323">
      <formula>AND($BC$10="D")</formula>
    </cfRule>
  </conditionalFormatting>
  <conditionalFormatting sqref="BD11:BD62">
    <cfRule type="expression" dxfId="321" priority="322">
      <formula>AND($BD$10="D")</formula>
    </cfRule>
  </conditionalFormatting>
  <conditionalFormatting sqref="BE11:BE62">
    <cfRule type="expression" dxfId="320" priority="321">
      <formula>AND($BE$10="D")</formula>
    </cfRule>
  </conditionalFormatting>
  <conditionalFormatting sqref="BF11:BF62">
    <cfRule type="expression" dxfId="319" priority="320">
      <formula>AND($BF$10="D")</formula>
    </cfRule>
  </conditionalFormatting>
  <conditionalFormatting sqref="BG11:BG62">
    <cfRule type="expression" dxfId="318" priority="319">
      <formula>AND($BG$10="D")</formula>
    </cfRule>
  </conditionalFormatting>
  <conditionalFormatting sqref="BH11:BH62">
    <cfRule type="expression" dxfId="317" priority="318">
      <formula>AND($BH$10="D")</formula>
    </cfRule>
  </conditionalFormatting>
  <conditionalFormatting sqref="BI11:BI62">
    <cfRule type="expression" dxfId="316" priority="317">
      <formula>AND($BI$10="D")</formula>
    </cfRule>
  </conditionalFormatting>
  <conditionalFormatting sqref="BJ11:BJ62">
    <cfRule type="expression" dxfId="315" priority="316">
      <formula>AND($BJ$10="D")</formula>
    </cfRule>
  </conditionalFormatting>
  <conditionalFormatting sqref="BK11:BK62">
    <cfRule type="expression" dxfId="314" priority="315">
      <formula>AND($BK$10="D")</formula>
    </cfRule>
  </conditionalFormatting>
  <conditionalFormatting sqref="BL11:BL62">
    <cfRule type="expression" dxfId="313" priority="314">
      <formula>AND($BL$10="D")</formula>
    </cfRule>
  </conditionalFormatting>
  <conditionalFormatting sqref="BM11:BM62">
    <cfRule type="expression" dxfId="312" priority="313">
      <formula>AND($BM$10="D")</formula>
    </cfRule>
  </conditionalFormatting>
  <conditionalFormatting sqref="BN11:BN62">
    <cfRule type="expression" dxfId="311" priority="312">
      <formula>AND($BN$10="D")</formula>
    </cfRule>
  </conditionalFormatting>
  <conditionalFormatting sqref="BO11:BO62">
    <cfRule type="expression" dxfId="310" priority="311">
      <formula>AND($BO$10="D")</formula>
    </cfRule>
  </conditionalFormatting>
  <conditionalFormatting sqref="BP11:BP62">
    <cfRule type="expression" dxfId="309" priority="310">
      <formula>AND($BP$10="D")</formula>
    </cfRule>
  </conditionalFormatting>
  <conditionalFormatting sqref="BQ11:BQ62">
    <cfRule type="expression" dxfId="308" priority="309">
      <formula>AND($BQ$10="D")</formula>
    </cfRule>
  </conditionalFormatting>
  <conditionalFormatting sqref="BR11:BR62">
    <cfRule type="expression" dxfId="307" priority="308">
      <formula>AND($BR$10="D")</formula>
    </cfRule>
  </conditionalFormatting>
  <conditionalFormatting sqref="BS11:BS62">
    <cfRule type="expression" dxfId="306" priority="307">
      <formula>AND($BS$10="D")</formula>
    </cfRule>
  </conditionalFormatting>
  <conditionalFormatting sqref="BT11:BT62">
    <cfRule type="expression" dxfId="305" priority="306">
      <formula>AND($BT$10="D")</formula>
    </cfRule>
  </conditionalFormatting>
  <conditionalFormatting sqref="BU11:BU62">
    <cfRule type="expression" dxfId="304" priority="305">
      <formula>AND($BU$10="D")</formula>
    </cfRule>
  </conditionalFormatting>
  <conditionalFormatting sqref="BV11:BV62">
    <cfRule type="expression" dxfId="303" priority="304">
      <formula>AND($BV$10="D")</formula>
    </cfRule>
  </conditionalFormatting>
  <conditionalFormatting sqref="BW11:BW62">
    <cfRule type="expression" dxfId="302" priority="303">
      <formula>AND($BW$10="D")</formula>
    </cfRule>
  </conditionalFormatting>
  <conditionalFormatting sqref="BX11:BX62">
    <cfRule type="expression" dxfId="301" priority="302">
      <formula>AND($BX$10="D")</formula>
    </cfRule>
  </conditionalFormatting>
  <conditionalFormatting sqref="BY11:BY62">
    <cfRule type="expression" dxfId="300" priority="301">
      <formula>AND($BY$10="D")</formula>
    </cfRule>
  </conditionalFormatting>
  <conditionalFormatting sqref="BZ11:BZ62">
    <cfRule type="expression" dxfId="299" priority="300">
      <formula>AND($BZ$10="D")</formula>
    </cfRule>
  </conditionalFormatting>
  <conditionalFormatting sqref="CA11:CA62">
    <cfRule type="expression" dxfId="298" priority="299">
      <formula>AND($CA$10="D")</formula>
    </cfRule>
  </conditionalFormatting>
  <conditionalFormatting sqref="CB11:CB62">
    <cfRule type="expression" dxfId="297" priority="298">
      <formula>AND($CB$10="D")</formula>
    </cfRule>
  </conditionalFormatting>
  <conditionalFormatting sqref="CC11:CC62">
    <cfRule type="expression" dxfId="296" priority="297">
      <formula>AND($CC$10="D")</formula>
    </cfRule>
  </conditionalFormatting>
  <conditionalFormatting sqref="CD11:CD62">
    <cfRule type="expression" dxfId="295" priority="296">
      <formula>AND($CD$10="D")</formula>
    </cfRule>
  </conditionalFormatting>
  <conditionalFormatting sqref="CE11:CE62">
    <cfRule type="expression" dxfId="294" priority="295">
      <formula>AND($CE$10="D")</formula>
    </cfRule>
  </conditionalFormatting>
  <conditionalFormatting sqref="CF11:CF62">
    <cfRule type="expression" dxfId="293" priority="294">
      <formula>AND($CF$10="D")</formula>
    </cfRule>
  </conditionalFormatting>
  <conditionalFormatting sqref="CG11:CG62">
    <cfRule type="expression" dxfId="292" priority="293">
      <formula>AND($CG$10="D")</formula>
    </cfRule>
  </conditionalFormatting>
  <conditionalFormatting sqref="CH11:CH62">
    <cfRule type="expression" dxfId="291" priority="292">
      <formula>AND($CH$10="D")</formula>
    </cfRule>
  </conditionalFormatting>
  <conditionalFormatting sqref="CI11:CI62">
    <cfRule type="expression" dxfId="290" priority="291">
      <formula>AND($CI$10="D")</formula>
    </cfRule>
  </conditionalFormatting>
  <conditionalFormatting sqref="CJ11:CJ62">
    <cfRule type="expression" dxfId="289" priority="290">
      <formula>AND($CJ$10="D")</formula>
    </cfRule>
  </conditionalFormatting>
  <conditionalFormatting sqref="CK11:CK62">
    <cfRule type="expression" dxfId="288" priority="289">
      <formula>AND($CK$10="D")</formula>
    </cfRule>
  </conditionalFormatting>
  <conditionalFormatting sqref="CL11:CL62">
    <cfRule type="expression" dxfId="287" priority="288">
      <formula>AND($CL$10="D")</formula>
    </cfRule>
  </conditionalFormatting>
  <conditionalFormatting sqref="CM11:CM62">
    <cfRule type="expression" dxfId="286" priority="287">
      <formula>AND($CM$10="D")</formula>
    </cfRule>
  </conditionalFormatting>
  <conditionalFormatting sqref="CN11:CN62">
    <cfRule type="expression" dxfId="285" priority="286">
      <formula>AND($CN$10="D")</formula>
    </cfRule>
  </conditionalFormatting>
  <conditionalFormatting sqref="CO11:CO62">
    <cfRule type="expression" dxfId="284" priority="285">
      <formula>AND($CO$10="D")</formula>
    </cfRule>
  </conditionalFormatting>
  <conditionalFormatting sqref="CP11:CP62">
    <cfRule type="expression" dxfId="283" priority="284">
      <formula>AND($CP$10="D")</formula>
    </cfRule>
  </conditionalFormatting>
  <conditionalFormatting sqref="CQ11:CQ62">
    <cfRule type="expression" dxfId="282" priority="283">
      <formula>AND($CQ$10="D")</formula>
    </cfRule>
  </conditionalFormatting>
  <conditionalFormatting sqref="CR11:CR62">
    <cfRule type="expression" dxfId="281" priority="282">
      <formula>AND($CR$10="D")</formula>
    </cfRule>
  </conditionalFormatting>
  <conditionalFormatting sqref="CS11:CS62">
    <cfRule type="expression" dxfId="280" priority="281">
      <formula>AND($CS$10="D")</formula>
    </cfRule>
  </conditionalFormatting>
  <conditionalFormatting sqref="CT11:CT62">
    <cfRule type="expression" dxfId="279" priority="280">
      <formula>AND($CT$10="D")</formula>
    </cfRule>
  </conditionalFormatting>
  <conditionalFormatting sqref="CU11:CU62">
    <cfRule type="expression" dxfId="278" priority="279">
      <formula>AND($CU$10="D")</formula>
    </cfRule>
  </conditionalFormatting>
  <conditionalFormatting sqref="CV11:CV62">
    <cfRule type="expression" dxfId="277" priority="278">
      <formula>AND($CV$10="D")</formula>
    </cfRule>
  </conditionalFormatting>
  <conditionalFormatting sqref="CW11:CW62">
    <cfRule type="expression" dxfId="276" priority="277">
      <formula>AND($CW$10="D")</formula>
    </cfRule>
  </conditionalFormatting>
  <conditionalFormatting sqref="CX11:CX62">
    <cfRule type="expression" dxfId="275" priority="276">
      <formula>AND($CX$10="D")</formula>
    </cfRule>
  </conditionalFormatting>
  <conditionalFormatting sqref="CY11:CY62">
    <cfRule type="expression" dxfId="274" priority="275">
      <formula>AND($CY$10="D")</formula>
    </cfRule>
  </conditionalFormatting>
  <conditionalFormatting sqref="CZ11:CZ62">
    <cfRule type="expression" dxfId="273" priority="274">
      <formula>AND($CZ$10="D")</formula>
    </cfRule>
  </conditionalFormatting>
  <conditionalFormatting sqref="DA11:DA62">
    <cfRule type="expression" dxfId="272" priority="273">
      <formula>AND($DA$10="D")</formula>
    </cfRule>
  </conditionalFormatting>
  <conditionalFormatting sqref="DB11:DB62">
    <cfRule type="expression" dxfId="271" priority="272">
      <formula>AND($DB$10="D")</formula>
    </cfRule>
  </conditionalFormatting>
  <conditionalFormatting sqref="DC11:DC62">
    <cfRule type="expression" dxfId="270" priority="271">
      <formula>AND($DC$10="D")</formula>
    </cfRule>
  </conditionalFormatting>
  <conditionalFormatting sqref="DD11:DD62">
    <cfRule type="expression" dxfId="269" priority="270">
      <formula>AND($DD$10="D")</formula>
    </cfRule>
  </conditionalFormatting>
  <conditionalFormatting sqref="DE11:DE62">
    <cfRule type="expression" dxfId="268" priority="269">
      <formula>AND($DE$10="D")</formula>
    </cfRule>
  </conditionalFormatting>
  <conditionalFormatting sqref="DF11:DF62">
    <cfRule type="expression" dxfId="267" priority="268">
      <formula>AND($DF$10="D")</formula>
    </cfRule>
  </conditionalFormatting>
  <conditionalFormatting sqref="DG11:DG62">
    <cfRule type="expression" dxfId="266" priority="267">
      <formula>AND($DG$10="D")</formula>
    </cfRule>
  </conditionalFormatting>
  <conditionalFormatting sqref="DH11:DH62">
    <cfRule type="expression" dxfId="265" priority="266">
      <formula>AND($DH$10="D")</formula>
    </cfRule>
  </conditionalFormatting>
  <conditionalFormatting sqref="DI11:DI62">
    <cfRule type="expression" dxfId="264" priority="265">
      <formula>AND($DI$10="D")</formula>
    </cfRule>
  </conditionalFormatting>
  <conditionalFormatting sqref="DJ11:DJ62">
    <cfRule type="expression" dxfId="263" priority="264">
      <formula>AND($DJ$10="D")</formula>
    </cfRule>
  </conditionalFormatting>
  <conditionalFormatting sqref="DK11:DK62">
    <cfRule type="expression" dxfId="262" priority="263">
      <formula>AND($DK$10="D")</formula>
    </cfRule>
  </conditionalFormatting>
  <conditionalFormatting sqref="DL11:DL62">
    <cfRule type="expression" dxfId="261" priority="262">
      <formula>AND($DL$10="D")</formula>
    </cfRule>
  </conditionalFormatting>
  <conditionalFormatting sqref="DM11:DM62">
    <cfRule type="expression" dxfId="260" priority="261">
      <formula>AND($DM$10="D")</formula>
    </cfRule>
  </conditionalFormatting>
  <conditionalFormatting sqref="DN11:DN62">
    <cfRule type="expression" dxfId="259" priority="260">
      <formula>AND($DN$10="D")</formula>
    </cfRule>
  </conditionalFormatting>
  <conditionalFormatting sqref="DO11:DO62">
    <cfRule type="expression" dxfId="258" priority="259">
      <formula>AND($DO$10="D")</formula>
    </cfRule>
  </conditionalFormatting>
  <conditionalFormatting sqref="DP11:DP62">
    <cfRule type="expression" dxfId="257" priority="258">
      <formula>AND($DP$10="D")</formula>
    </cfRule>
  </conditionalFormatting>
  <conditionalFormatting sqref="DQ11:DQ62">
    <cfRule type="expression" dxfId="256" priority="257">
      <formula>AND($DQ$10="D")</formula>
    </cfRule>
  </conditionalFormatting>
  <conditionalFormatting sqref="DR11:DR62">
    <cfRule type="expression" dxfId="255" priority="256">
      <formula>AND($DR$10="D")</formula>
    </cfRule>
  </conditionalFormatting>
  <conditionalFormatting sqref="DS11:DS62">
    <cfRule type="expression" dxfId="254" priority="255">
      <formula>AND($DS$10="D")</formula>
    </cfRule>
  </conditionalFormatting>
  <conditionalFormatting sqref="DT11:DT62">
    <cfRule type="expression" dxfId="253" priority="254">
      <formula>AND($DT$10="D")</formula>
    </cfRule>
  </conditionalFormatting>
  <conditionalFormatting sqref="DU11:DU62">
    <cfRule type="expression" dxfId="252" priority="253">
      <formula>AND($DU$10="D")</formula>
    </cfRule>
  </conditionalFormatting>
  <conditionalFormatting sqref="DV11:DV62">
    <cfRule type="expression" dxfId="251" priority="252">
      <formula>AND($DV$10="D")</formula>
    </cfRule>
  </conditionalFormatting>
  <conditionalFormatting sqref="DW11:DW62">
    <cfRule type="expression" dxfId="250" priority="251">
      <formula>AND($DW$10="D")</formula>
    </cfRule>
  </conditionalFormatting>
  <conditionalFormatting sqref="DX11:DX62">
    <cfRule type="expression" dxfId="249" priority="250">
      <formula>AND($DX$10="D")</formula>
    </cfRule>
  </conditionalFormatting>
  <conditionalFormatting sqref="DY11:DY62">
    <cfRule type="expression" dxfId="248" priority="249">
      <formula>AND($DY$10="D")</formula>
    </cfRule>
  </conditionalFormatting>
  <conditionalFormatting sqref="DZ11:DZ62">
    <cfRule type="expression" dxfId="247" priority="248">
      <formula>AND($DZ$10="D")</formula>
    </cfRule>
  </conditionalFormatting>
  <conditionalFormatting sqref="EA11:EA62">
    <cfRule type="expression" dxfId="246" priority="247">
      <formula>AND($EA$10="D")</formula>
    </cfRule>
  </conditionalFormatting>
  <conditionalFormatting sqref="EB11:EB62">
    <cfRule type="expression" dxfId="245" priority="246">
      <formula>AND($EB$10="D")</formula>
    </cfRule>
  </conditionalFormatting>
  <conditionalFormatting sqref="EC11:EC62">
    <cfRule type="expression" dxfId="244" priority="245">
      <formula>AND($EC$10="D")</formula>
    </cfRule>
  </conditionalFormatting>
  <conditionalFormatting sqref="ED11:ED62">
    <cfRule type="expression" dxfId="243" priority="244">
      <formula>AND($ED$10="D")</formula>
    </cfRule>
  </conditionalFormatting>
  <conditionalFormatting sqref="EE11:EE62">
    <cfRule type="expression" dxfId="242" priority="243">
      <formula>AND($EE$10="D")</formula>
    </cfRule>
  </conditionalFormatting>
  <conditionalFormatting sqref="EF11:EF62">
    <cfRule type="expression" dxfId="241" priority="242">
      <formula>AND($EF$10="D")</formula>
    </cfRule>
  </conditionalFormatting>
  <conditionalFormatting sqref="EG11:EG62">
    <cfRule type="expression" dxfId="240" priority="241">
      <formula>AND($EG$10="D")</formula>
    </cfRule>
  </conditionalFormatting>
  <conditionalFormatting sqref="EH11:EH62">
    <cfRule type="expression" dxfId="239" priority="240">
      <formula>AND($EH$10="D")</formula>
    </cfRule>
  </conditionalFormatting>
  <conditionalFormatting sqref="EI11:EI62">
    <cfRule type="expression" dxfId="238" priority="239">
      <formula>AND($EI$10="D")</formula>
    </cfRule>
  </conditionalFormatting>
  <conditionalFormatting sqref="EJ11:EJ62">
    <cfRule type="expression" dxfId="237" priority="238">
      <formula>AND($EJ$10="D")</formula>
    </cfRule>
  </conditionalFormatting>
  <conditionalFormatting sqref="EK11:EK62">
    <cfRule type="expression" dxfId="236" priority="237">
      <formula>AND($EK$10="D")</formula>
    </cfRule>
  </conditionalFormatting>
  <conditionalFormatting sqref="EL11:EL62">
    <cfRule type="expression" dxfId="235" priority="236">
      <formula>AND($EL$10="D")</formula>
    </cfRule>
  </conditionalFormatting>
  <conditionalFormatting sqref="EM11:EM62">
    <cfRule type="expression" dxfId="234" priority="235">
      <formula>AND($EM$10="D")</formula>
    </cfRule>
  </conditionalFormatting>
  <conditionalFormatting sqref="EN11:EN62">
    <cfRule type="expression" dxfId="233" priority="234">
      <formula>AND($EN$10="D")</formula>
    </cfRule>
  </conditionalFormatting>
  <conditionalFormatting sqref="EO11:EO62">
    <cfRule type="expression" dxfId="232" priority="233">
      <formula>AND($EO$10="D")</formula>
    </cfRule>
  </conditionalFormatting>
  <conditionalFormatting sqref="EP11:EP62">
    <cfRule type="expression" dxfId="231" priority="232">
      <formula>AND($EP$10="D")</formula>
    </cfRule>
  </conditionalFormatting>
  <conditionalFormatting sqref="EQ11:EQ62">
    <cfRule type="expression" dxfId="230" priority="231">
      <formula>AND($EQ$10="D")</formula>
    </cfRule>
  </conditionalFormatting>
  <conditionalFormatting sqref="ER11:ER62">
    <cfRule type="expression" dxfId="229" priority="230">
      <formula>AND($ER$10="D")</formula>
    </cfRule>
  </conditionalFormatting>
  <conditionalFormatting sqref="ES11:ES62">
    <cfRule type="expression" dxfId="228" priority="229">
      <formula>AND($ES$10="D")</formula>
    </cfRule>
  </conditionalFormatting>
  <conditionalFormatting sqref="ET11:ET62">
    <cfRule type="expression" dxfId="227" priority="228">
      <formula>AND($ET$10="D")</formula>
    </cfRule>
  </conditionalFormatting>
  <conditionalFormatting sqref="EU11:EU62">
    <cfRule type="expression" dxfId="226" priority="227">
      <formula>AND($EU$10="D")</formula>
    </cfRule>
  </conditionalFormatting>
  <conditionalFormatting sqref="EV11:EV62">
    <cfRule type="expression" dxfId="225" priority="226">
      <formula>AND($EV$10="D")</formula>
    </cfRule>
  </conditionalFormatting>
  <conditionalFormatting sqref="EW11:EW62">
    <cfRule type="expression" dxfId="224" priority="225">
      <formula>AND($EW$10="D")</formula>
    </cfRule>
  </conditionalFormatting>
  <conditionalFormatting sqref="EX11:EX62">
    <cfRule type="expression" dxfId="223" priority="224">
      <formula>AND($EX$10="D")</formula>
    </cfRule>
  </conditionalFormatting>
  <conditionalFormatting sqref="EY11:EY62">
    <cfRule type="expression" dxfId="222" priority="223">
      <formula>AND($EY$10="D")</formula>
    </cfRule>
  </conditionalFormatting>
  <conditionalFormatting sqref="EZ11:EZ62">
    <cfRule type="expression" dxfId="221" priority="222">
      <formula>AND($EZ$10="D")</formula>
    </cfRule>
  </conditionalFormatting>
  <conditionalFormatting sqref="FA11:FA62">
    <cfRule type="expression" dxfId="220" priority="221">
      <formula>AND($FA$10="D")</formula>
    </cfRule>
  </conditionalFormatting>
  <conditionalFormatting sqref="FB11:FB62">
    <cfRule type="expression" dxfId="219" priority="220">
      <formula>AND($FB$10="D")</formula>
    </cfRule>
  </conditionalFormatting>
  <conditionalFormatting sqref="FC11:FC62">
    <cfRule type="expression" dxfId="218" priority="219">
      <formula>AND($FC$10="D")</formula>
    </cfRule>
  </conditionalFormatting>
  <conditionalFormatting sqref="FD11:FD62">
    <cfRule type="expression" dxfId="217" priority="218">
      <formula>AND($FD$10="D")</formula>
    </cfRule>
  </conditionalFormatting>
  <conditionalFormatting sqref="FE11:FE62">
    <cfRule type="expression" dxfId="216" priority="217">
      <formula>AND($FE$10="D")</formula>
    </cfRule>
  </conditionalFormatting>
  <conditionalFormatting sqref="FF11:FF62">
    <cfRule type="expression" dxfId="215" priority="216">
      <formula>AND($FF$10="D")</formula>
    </cfRule>
  </conditionalFormatting>
  <conditionalFormatting sqref="FG11:FG62">
    <cfRule type="expression" dxfId="214" priority="215">
      <formula>AND($FG$10="D")</formula>
    </cfRule>
  </conditionalFormatting>
  <conditionalFormatting sqref="FH11:FH62">
    <cfRule type="expression" dxfId="213" priority="214">
      <formula>AND($FH$10="D")</formula>
    </cfRule>
  </conditionalFormatting>
  <conditionalFormatting sqref="FI11:FI62">
    <cfRule type="expression" dxfId="212" priority="213">
      <formula>AND($FI$10="D")</formula>
    </cfRule>
  </conditionalFormatting>
  <conditionalFormatting sqref="FJ11:FJ62">
    <cfRule type="expression" dxfId="211" priority="212">
      <formula>AND($FJ$10="D")</formula>
    </cfRule>
  </conditionalFormatting>
  <conditionalFormatting sqref="FK11:FK62">
    <cfRule type="expression" dxfId="210" priority="211">
      <formula>AND($FK$10="D")</formula>
    </cfRule>
  </conditionalFormatting>
  <conditionalFormatting sqref="FL11:FL62">
    <cfRule type="expression" dxfId="209" priority="210">
      <formula>AND($FL$10="D")</formula>
    </cfRule>
  </conditionalFormatting>
  <conditionalFormatting sqref="FM11:FM62">
    <cfRule type="expression" dxfId="208" priority="209">
      <formula>AND($FM$10="D")</formula>
    </cfRule>
  </conditionalFormatting>
  <conditionalFormatting sqref="FN11:FN62">
    <cfRule type="expression" dxfId="207" priority="208">
      <formula>AND($FN$10="D")</formula>
    </cfRule>
  </conditionalFormatting>
  <conditionalFormatting sqref="FO11:FO62">
    <cfRule type="expression" dxfId="206" priority="207">
      <formula>AND($FO$10="D")</formula>
    </cfRule>
  </conditionalFormatting>
  <conditionalFormatting sqref="FP11:FP62">
    <cfRule type="expression" dxfId="205" priority="206">
      <formula>AND($FP$10="D")</formula>
    </cfRule>
  </conditionalFormatting>
  <conditionalFormatting sqref="FQ11:FQ62">
    <cfRule type="expression" dxfId="204" priority="205">
      <formula>AND($FQ$10="D")</formula>
    </cfRule>
  </conditionalFormatting>
  <conditionalFormatting sqref="FR11:FR62">
    <cfRule type="expression" dxfId="203" priority="204">
      <formula>AND($FR$10="D")</formula>
    </cfRule>
  </conditionalFormatting>
  <conditionalFormatting sqref="FS11:FS62">
    <cfRule type="expression" dxfId="202" priority="203">
      <formula>AND($FS$10="D")</formula>
    </cfRule>
  </conditionalFormatting>
  <conditionalFormatting sqref="FT11:FT62">
    <cfRule type="expression" dxfId="201" priority="202">
      <formula>AND($FT$10="D")</formula>
    </cfRule>
  </conditionalFormatting>
  <conditionalFormatting sqref="FU11:FU62">
    <cfRule type="expression" dxfId="200" priority="201">
      <formula>AND($FU$10="D")</formula>
    </cfRule>
  </conditionalFormatting>
  <conditionalFormatting sqref="FV11:FV62">
    <cfRule type="expression" dxfId="199" priority="200">
      <formula>AND($FV$10="D")</formula>
    </cfRule>
  </conditionalFormatting>
  <conditionalFormatting sqref="FW11:FW62">
    <cfRule type="expression" dxfId="198" priority="199">
      <formula>AND($FW$10="D")</formula>
    </cfRule>
  </conditionalFormatting>
  <conditionalFormatting sqref="FX11:FX62">
    <cfRule type="expression" dxfId="197" priority="198">
      <formula>AND($FX$10="D")</formula>
    </cfRule>
  </conditionalFormatting>
  <conditionalFormatting sqref="FY11:FY62">
    <cfRule type="expression" dxfId="196" priority="197">
      <formula>AND($FY$10="D")</formula>
    </cfRule>
  </conditionalFormatting>
  <conditionalFormatting sqref="FZ11:FZ62">
    <cfRule type="expression" dxfId="195" priority="196">
      <formula>AND($FZ$10="D")</formula>
    </cfRule>
  </conditionalFormatting>
  <conditionalFormatting sqref="GA11:GA62">
    <cfRule type="expression" dxfId="194" priority="195">
      <formula>AND($GA$10="D")</formula>
    </cfRule>
  </conditionalFormatting>
  <conditionalFormatting sqref="GB11:GB62">
    <cfRule type="expression" dxfId="193" priority="194">
      <formula>AND($GB$10="D")</formula>
    </cfRule>
  </conditionalFormatting>
  <conditionalFormatting sqref="GC11:GC62">
    <cfRule type="expression" dxfId="192" priority="193">
      <formula>AND($GC$10="D")</formula>
    </cfRule>
  </conditionalFormatting>
  <conditionalFormatting sqref="GD11:GD62">
    <cfRule type="expression" dxfId="191" priority="192">
      <formula>AND($GD$10="D")</formula>
    </cfRule>
  </conditionalFormatting>
  <conditionalFormatting sqref="GE11:GE62">
    <cfRule type="expression" dxfId="190" priority="191">
      <formula>AND($GE$10="D")</formula>
    </cfRule>
  </conditionalFormatting>
  <conditionalFormatting sqref="GF11:GF62">
    <cfRule type="expression" dxfId="189" priority="190">
      <formula>AND($GF$10="D")</formula>
    </cfRule>
  </conditionalFormatting>
  <conditionalFormatting sqref="GG11:GG62">
    <cfRule type="expression" dxfId="188" priority="189">
      <formula>AND($GG$10="D")</formula>
    </cfRule>
  </conditionalFormatting>
  <conditionalFormatting sqref="GH11:GH62">
    <cfRule type="expression" dxfId="187" priority="188">
      <formula>AND($GH$10="D")</formula>
    </cfRule>
  </conditionalFormatting>
  <conditionalFormatting sqref="GI11:GI62">
    <cfRule type="expression" dxfId="186" priority="187">
      <formula>AND($GI$10="D")</formula>
    </cfRule>
  </conditionalFormatting>
  <conditionalFormatting sqref="GJ11:GJ62">
    <cfRule type="expression" dxfId="185" priority="186">
      <formula>AND($GJ$10="D")</formula>
    </cfRule>
  </conditionalFormatting>
  <conditionalFormatting sqref="GK11:GK62">
    <cfRule type="expression" dxfId="184" priority="185">
      <formula>AND($GK$10="D")</formula>
    </cfRule>
  </conditionalFormatting>
  <conditionalFormatting sqref="GL11:GL62">
    <cfRule type="expression" dxfId="183" priority="184">
      <formula>AND($GL$10="D")</formula>
    </cfRule>
  </conditionalFormatting>
  <conditionalFormatting sqref="GM11:GM62">
    <cfRule type="expression" dxfId="182" priority="183">
      <formula>AND($GM$10="D")</formula>
    </cfRule>
  </conditionalFormatting>
  <conditionalFormatting sqref="GN11:GN62">
    <cfRule type="expression" dxfId="181" priority="182">
      <formula>AND($GN$10="D")</formula>
    </cfRule>
  </conditionalFormatting>
  <conditionalFormatting sqref="GO11:GO62">
    <cfRule type="expression" dxfId="180" priority="181">
      <formula>AND($GO$10="D")</formula>
    </cfRule>
  </conditionalFormatting>
  <conditionalFormatting sqref="GP11:GP62">
    <cfRule type="expression" dxfId="179" priority="180">
      <formula>AND($GP$10="D")</formula>
    </cfRule>
  </conditionalFormatting>
  <conditionalFormatting sqref="GQ11:GQ62">
    <cfRule type="expression" dxfId="178" priority="179">
      <formula>AND($GQ$10="D")</formula>
    </cfRule>
  </conditionalFormatting>
  <conditionalFormatting sqref="GR11:GR62">
    <cfRule type="expression" dxfId="177" priority="178">
      <formula>AND($GR$10="D")</formula>
    </cfRule>
  </conditionalFormatting>
  <conditionalFormatting sqref="GS11:GS62">
    <cfRule type="expression" dxfId="176" priority="177">
      <formula>AND($GS$10="D")</formula>
    </cfRule>
  </conditionalFormatting>
  <conditionalFormatting sqref="GT11:GT62">
    <cfRule type="expression" dxfId="175" priority="176">
      <formula>AND($GT$10="D")</formula>
    </cfRule>
  </conditionalFormatting>
  <conditionalFormatting sqref="GU11:GU62">
    <cfRule type="expression" dxfId="174" priority="175">
      <formula>AND($GU$10="D")</formula>
    </cfRule>
  </conditionalFormatting>
  <conditionalFormatting sqref="GV11:GV62">
    <cfRule type="expression" dxfId="173" priority="174">
      <formula>AND($GV$10="D")</formula>
    </cfRule>
  </conditionalFormatting>
  <conditionalFormatting sqref="GW11:GW62">
    <cfRule type="expression" dxfId="172" priority="173">
      <formula>AND($GW$10="D")</formula>
    </cfRule>
  </conditionalFormatting>
  <conditionalFormatting sqref="GX11:GX62">
    <cfRule type="expression" dxfId="171" priority="172">
      <formula>AND($GX$10="D")</formula>
    </cfRule>
  </conditionalFormatting>
  <conditionalFormatting sqref="GY11:GY62">
    <cfRule type="expression" dxfId="170" priority="171">
      <formula>AND($GY$10="D")</formula>
    </cfRule>
  </conditionalFormatting>
  <conditionalFormatting sqref="GZ11:GZ62">
    <cfRule type="expression" dxfId="169" priority="170">
      <formula>AND($GZ$10="D")</formula>
    </cfRule>
  </conditionalFormatting>
  <conditionalFormatting sqref="HA11:HA62">
    <cfRule type="expression" dxfId="168" priority="169">
      <formula>AND($HA$10="D")</formula>
    </cfRule>
  </conditionalFormatting>
  <conditionalFormatting sqref="HB11:HB62">
    <cfRule type="expression" dxfId="167" priority="168">
      <formula>AND($HB$10="D")</formula>
    </cfRule>
  </conditionalFormatting>
  <conditionalFormatting sqref="HC11:HC62">
    <cfRule type="expression" dxfId="166" priority="167">
      <formula>AND($HC$10="D")</formula>
    </cfRule>
  </conditionalFormatting>
  <conditionalFormatting sqref="HD11:HD62">
    <cfRule type="expression" dxfId="165" priority="166">
      <formula>AND($HD$10="D")</formula>
    </cfRule>
  </conditionalFormatting>
  <conditionalFormatting sqref="HE11:HE62">
    <cfRule type="expression" dxfId="164" priority="165">
      <formula>AND($HE$10="D")</formula>
    </cfRule>
  </conditionalFormatting>
  <conditionalFormatting sqref="HF11:HF62">
    <cfRule type="expression" dxfId="163" priority="164">
      <formula>AND($HF$10="D")</formula>
    </cfRule>
  </conditionalFormatting>
  <conditionalFormatting sqref="HG11:HG62">
    <cfRule type="expression" dxfId="162" priority="163">
      <formula>AND($HG$10="D")</formula>
    </cfRule>
  </conditionalFormatting>
  <conditionalFormatting sqref="HH11:HH62">
    <cfRule type="expression" dxfId="161" priority="162">
      <formula>AND($HH$10="D")</formula>
    </cfRule>
  </conditionalFormatting>
  <conditionalFormatting sqref="HI11:HI62">
    <cfRule type="expression" dxfId="160" priority="161">
      <formula>AND($HI$10="D")</formula>
    </cfRule>
  </conditionalFormatting>
  <conditionalFormatting sqref="HJ11:HJ62">
    <cfRule type="expression" dxfId="159" priority="160">
      <formula>AND($HJ$10="D")</formula>
    </cfRule>
  </conditionalFormatting>
  <conditionalFormatting sqref="HK11:HK62">
    <cfRule type="expression" dxfId="158" priority="159">
      <formula>AND($HK$10="D")</formula>
    </cfRule>
  </conditionalFormatting>
  <conditionalFormatting sqref="HL11:HL62">
    <cfRule type="expression" dxfId="157" priority="158">
      <formula>AND($HL$10="D")</formula>
    </cfRule>
  </conditionalFormatting>
  <conditionalFormatting sqref="HM11:HM62">
    <cfRule type="expression" dxfId="156" priority="157">
      <formula>AND($HM$10="D")</formula>
    </cfRule>
  </conditionalFormatting>
  <conditionalFormatting sqref="HN11:HN62">
    <cfRule type="expression" dxfId="155" priority="156">
      <formula>AND($HN$10="D")</formula>
    </cfRule>
  </conditionalFormatting>
  <conditionalFormatting sqref="HO11:HO62">
    <cfRule type="expression" dxfId="154" priority="155">
      <formula>AND($HO$10="D")</formula>
    </cfRule>
  </conditionalFormatting>
  <conditionalFormatting sqref="HP11:HP62">
    <cfRule type="expression" dxfId="153" priority="154">
      <formula>AND($HP$10="D")</formula>
    </cfRule>
  </conditionalFormatting>
  <conditionalFormatting sqref="HQ11:HQ62">
    <cfRule type="expression" dxfId="152" priority="153">
      <formula>AND($HQ$10="D")</formula>
    </cfRule>
  </conditionalFormatting>
  <conditionalFormatting sqref="HR11:HR62">
    <cfRule type="expression" dxfId="151" priority="152">
      <formula>AND($HR$10="D")</formula>
    </cfRule>
  </conditionalFormatting>
  <conditionalFormatting sqref="HS11:HS62">
    <cfRule type="expression" dxfId="150" priority="151">
      <formula>AND($HS$10="D")</formula>
    </cfRule>
  </conditionalFormatting>
  <conditionalFormatting sqref="HT11:HT62">
    <cfRule type="expression" dxfId="149" priority="150">
      <formula>AND($HT$10="D")</formula>
    </cfRule>
  </conditionalFormatting>
  <conditionalFormatting sqref="HU11:HU62">
    <cfRule type="expression" dxfId="148" priority="149">
      <formula>AND($HU$10="D")</formula>
    </cfRule>
  </conditionalFormatting>
  <conditionalFormatting sqref="HV11:HV62">
    <cfRule type="expression" dxfId="147" priority="148">
      <formula>AND($HV$10="D")</formula>
    </cfRule>
  </conditionalFormatting>
  <conditionalFormatting sqref="HW11:HW62">
    <cfRule type="expression" dxfId="146" priority="147">
      <formula>AND($HW$10="D")</formula>
    </cfRule>
  </conditionalFormatting>
  <conditionalFormatting sqref="HX11:HX62">
    <cfRule type="expression" dxfId="145" priority="146">
      <formula>AND($HX$10="D")</formula>
    </cfRule>
  </conditionalFormatting>
  <conditionalFormatting sqref="HY11:HY62">
    <cfRule type="expression" dxfId="144" priority="145">
      <formula>AND($HY$10="D")</formula>
    </cfRule>
  </conditionalFormatting>
  <conditionalFormatting sqref="HZ11:HZ62">
    <cfRule type="expression" dxfId="143" priority="144">
      <formula>AND($HZ$10="D")</formula>
    </cfRule>
  </conditionalFormatting>
  <conditionalFormatting sqref="IA11:IA62">
    <cfRule type="expression" dxfId="142" priority="143">
      <formula>AND($IA$10="D")</formula>
    </cfRule>
  </conditionalFormatting>
  <conditionalFormatting sqref="IB11:IB62">
    <cfRule type="expression" dxfId="141" priority="142">
      <formula>AND($IB$10="D")</formula>
    </cfRule>
  </conditionalFormatting>
  <conditionalFormatting sqref="IC11:IC62">
    <cfRule type="expression" dxfId="140" priority="141">
      <formula>AND($IC$10="D")</formula>
    </cfRule>
  </conditionalFormatting>
  <conditionalFormatting sqref="ID11:ID62">
    <cfRule type="expression" dxfId="139" priority="140">
      <formula>AND($ID$10="D")</formula>
    </cfRule>
  </conditionalFormatting>
  <conditionalFormatting sqref="IE11:IE62">
    <cfRule type="expression" dxfId="138" priority="139">
      <formula>AND($IE$10="D")</formula>
    </cfRule>
  </conditionalFormatting>
  <conditionalFormatting sqref="IF11:IF62">
    <cfRule type="expression" dxfId="137" priority="138">
      <formula>AND($IF$10="D")</formula>
    </cfRule>
  </conditionalFormatting>
  <conditionalFormatting sqref="IG11:IG62">
    <cfRule type="expression" dxfId="136" priority="137">
      <formula>AND($IG$10="D")</formula>
    </cfRule>
  </conditionalFormatting>
  <conditionalFormatting sqref="IH11:IH62">
    <cfRule type="expression" dxfId="135" priority="136">
      <formula>AND($IH$10="D")</formula>
    </cfRule>
  </conditionalFormatting>
  <conditionalFormatting sqref="II11:II62">
    <cfRule type="expression" dxfId="134" priority="135">
      <formula>AND($II$10="D")</formula>
    </cfRule>
  </conditionalFormatting>
  <conditionalFormatting sqref="IJ11:IJ62">
    <cfRule type="expression" dxfId="133" priority="134">
      <formula>AND($IJ$10="D")</formula>
    </cfRule>
  </conditionalFormatting>
  <conditionalFormatting sqref="IK11:IK62">
    <cfRule type="expression" dxfId="132" priority="133">
      <formula>AND($IK$10="D")</formula>
    </cfRule>
  </conditionalFormatting>
  <conditionalFormatting sqref="IL11:IL62">
    <cfRule type="expression" dxfId="131" priority="132">
      <formula>AND($IL$10="D")</formula>
    </cfRule>
  </conditionalFormatting>
  <conditionalFormatting sqref="IM11:IM62">
    <cfRule type="expression" dxfId="130" priority="131">
      <formula>AND($IM$10="D")</formula>
    </cfRule>
  </conditionalFormatting>
  <conditionalFormatting sqref="IN11:IN62">
    <cfRule type="expression" dxfId="129" priority="130">
      <formula>AND($IN$10="D")</formula>
    </cfRule>
  </conditionalFormatting>
  <conditionalFormatting sqref="IO11:IO62">
    <cfRule type="expression" dxfId="128" priority="129">
      <formula>AND($IO$10="D")</formula>
    </cfRule>
  </conditionalFormatting>
  <conditionalFormatting sqref="IP11:IP62">
    <cfRule type="expression" dxfId="127" priority="128">
      <formula>AND($IP$10="D")</formula>
    </cfRule>
  </conditionalFormatting>
  <conditionalFormatting sqref="IQ11:IQ62">
    <cfRule type="expression" dxfId="126" priority="127">
      <formula>AND($IQ$10="D")</formula>
    </cfRule>
  </conditionalFormatting>
  <conditionalFormatting sqref="IR11:IR62">
    <cfRule type="expression" dxfId="125" priority="126">
      <formula>AND($IR$10="D")</formula>
    </cfRule>
  </conditionalFormatting>
  <conditionalFormatting sqref="IS11:IS62">
    <cfRule type="expression" dxfId="124" priority="125">
      <formula>AND($IS$10="D")</formula>
    </cfRule>
  </conditionalFormatting>
  <conditionalFormatting sqref="IT11:IT62">
    <cfRule type="expression" dxfId="123" priority="124">
      <formula>AND($IT$10="D")</formula>
    </cfRule>
  </conditionalFormatting>
  <conditionalFormatting sqref="IU11:IU62">
    <cfRule type="expression" dxfId="122" priority="123">
      <formula>AND($IU$10="D")</formula>
    </cfRule>
  </conditionalFormatting>
  <conditionalFormatting sqref="IV11:IV62">
    <cfRule type="expression" dxfId="121" priority="122">
      <formula>AND($IV$10="D")</formula>
    </cfRule>
  </conditionalFormatting>
  <conditionalFormatting sqref="IW11:IW62">
    <cfRule type="expression" dxfId="120" priority="121">
      <formula>AND($IW$10="D")</formula>
    </cfRule>
  </conditionalFormatting>
  <conditionalFormatting sqref="IX11:IX62">
    <cfRule type="expression" dxfId="119" priority="120">
      <formula>AND($IX$10="D")</formula>
    </cfRule>
  </conditionalFormatting>
  <conditionalFormatting sqref="IY11:IY62">
    <cfRule type="expression" dxfId="118" priority="119">
      <formula>AND($IY$10="D")</formula>
    </cfRule>
  </conditionalFormatting>
  <conditionalFormatting sqref="IZ11:IZ62">
    <cfRule type="expression" dxfId="117" priority="118">
      <formula>AND($IZ$10="D")</formula>
    </cfRule>
  </conditionalFormatting>
  <conditionalFormatting sqref="JA11:JA62">
    <cfRule type="expression" dxfId="116" priority="117">
      <formula>AND($JA$10="D")</formula>
    </cfRule>
  </conditionalFormatting>
  <conditionalFormatting sqref="JB11:JB62">
    <cfRule type="expression" dxfId="115" priority="116">
      <formula>AND($JB$10="D")</formula>
    </cfRule>
  </conditionalFormatting>
  <conditionalFormatting sqref="JC11:JC62">
    <cfRule type="expression" dxfId="114" priority="115">
      <formula>AND($JC$10="D")</formula>
    </cfRule>
  </conditionalFormatting>
  <conditionalFormatting sqref="JD11:JD62">
    <cfRule type="expression" dxfId="113" priority="114">
      <formula>AND($JD$10="D")</formula>
    </cfRule>
  </conditionalFormatting>
  <conditionalFormatting sqref="JE11:JE62">
    <cfRule type="expression" dxfId="112" priority="113">
      <formula>AND($JE$10="D")</formula>
    </cfRule>
  </conditionalFormatting>
  <conditionalFormatting sqref="JF11:JF62">
    <cfRule type="expression" dxfId="111" priority="112">
      <formula>AND($JF$10="D")</formula>
    </cfRule>
  </conditionalFormatting>
  <conditionalFormatting sqref="JG11:JG62">
    <cfRule type="expression" dxfId="110" priority="111">
      <formula>AND($JG$10="D")</formula>
    </cfRule>
  </conditionalFormatting>
  <conditionalFormatting sqref="JH11:JH62">
    <cfRule type="expression" dxfId="109" priority="110">
      <formula>AND($JH$10="D")</formula>
    </cfRule>
  </conditionalFormatting>
  <conditionalFormatting sqref="JI11:JI62">
    <cfRule type="expression" dxfId="108" priority="109">
      <formula>AND($JI$10="D")</formula>
    </cfRule>
  </conditionalFormatting>
  <conditionalFormatting sqref="JJ11:JJ62">
    <cfRule type="expression" dxfId="107" priority="108">
      <formula>AND($JJ$10="D")</formula>
    </cfRule>
  </conditionalFormatting>
  <conditionalFormatting sqref="JK11:JK62">
    <cfRule type="expression" dxfId="106" priority="107">
      <formula>AND($JK$10="D")</formula>
    </cfRule>
  </conditionalFormatting>
  <conditionalFormatting sqref="JL11:JL62">
    <cfRule type="expression" dxfId="105" priority="106">
      <formula>AND($JL$10="D")</formula>
    </cfRule>
  </conditionalFormatting>
  <conditionalFormatting sqref="JM11:JM62">
    <cfRule type="expression" dxfId="104" priority="105">
      <formula>AND($JM$10="D")</formula>
    </cfRule>
  </conditionalFormatting>
  <conditionalFormatting sqref="JN11:JN62">
    <cfRule type="expression" dxfId="103" priority="104">
      <formula>AND($JN$10="D")</formula>
    </cfRule>
  </conditionalFormatting>
  <conditionalFormatting sqref="JO11:JO62">
    <cfRule type="expression" dxfId="102" priority="103">
      <formula>AND($JO$10="D")</formula>
    </cfRule>
  </conditionalFormatting>
  <conditionalFormatting sqref="JP11:JP62">
    <cfRule type="expression" dxfId="101" priority="102">
      <formula>AND($JP$10="D")</formula>
    </cfRule>
  </conditionalFormatting>
  <conditionalFormatting sqref="JQ11:JQ62">
    <cfRule type="expression" dxfId="100" priority="101">
      <formula>AND($JQ$10="D")</formula>
    </cfRule>
  </conditionalFormatting>
  <conditionalFormatting sqref="JR11:JR62">
    <cfRule type="expression" dxfId="99" priority="100">
      <formula>AND($JR$10="D")</formula>
    </cfRule>
  </conditionalFormatting>
  <conditionalFormatting sqref="JS11:JS62">
    <cfRule type="expression" dxfId="98" priority="99">
      <formula>AND($JS$10="D")</formula>
    </cfRule>
  </conditionalFormatting>
  <conditionalFormatting sqref="JT11:JT62">
    <cfRule type="expression" dxfId="97" priority="98">
      <formula>AND($JT$10="D")</formula>
    </cfRule>
  </conditionalFormatting>
  <conditionalFormatting sqref="JU11:JU62">
    <cfRule type="expression" dxfId="96" priority="97">
      <formula>AND($JU$10="D")</formula>
    </cfRule>
  </conditionalFormatting>
  <conditionalFormatting sqref="JV11:JV62">
    <cfRule type="expression" dxfId="95" priority="96">
      <formula>AND($JV$10="D")</formula>
    </cfRule>
  </conditionalFormatting>
  <conditionalFormatting sqref="JW11:JW62">
    <cfRule type="expression" dxfId="94" priority="95">
      <formula>AND($JW$10="D")</formula>
    </cfRule>
  </conditionalFormatting>
  <conditionalFormatting sqref="JX11:JX62">
    <cfRule type="expression" dxfId="93" priority="94">
      <formula>AND($JX$10="D")</formula>
    </cfRule>
  </conditionalFormatting>
  <conditionalFormatting sqref="JY11:JY62">
    <cfRule type="expression" dxfId="92" priority="93">
      <formula>AND($JY$10="D")</formula>
    </cfRule>
  </conditionalFormatting>
  <conditionalFormatting sqref="JZ11:JZ62">
    <cfRule type="expression" dxfId="91" priority="92">
      <formula>AND($JZ$10="D")</formula>
    </cfRule>
  </conditionalFormatting>
  <conditionalFormatting sqref="KA11:KA62">
    <cfRule type="expression" dxfId="90" priority="91">
      <formula>AND($KA$10="D")</formula>
    </cfRule>
  </conditionalFormatting>
  <conditionalFormatting sqref="KB11:KB62">
    <cfRule type="expression" dxfId="89" priority="90">
      <formula>AND($KB$10="D")</formula>
    </cfRule>
  </conditionalFormatting>
  <conditionalFormatting sqref="KC11:KC62">
    <cfRule type="expression" dxfId="88" priority="89">
      <formula>AND($KC$10="D")</formula>
    </cfRule>
  </conditionalFormatting>
  <conditionalFormatting sqref="KD11:KD62">
    <cfRule type="expression" dxfId="87" priority="88">
      <formula>AND($KD$10="D")</formula>
    </cfRule>
  </conditionalFormatting>
  <conditionalFormatting sqref="KE11:KE62">
    <cfRule type="expression" dxfId="86" priority="87">
      <formula>AND($KE$10="D")</formula>
    </cfRule>
  </conditionalFormatting>
  <conditionalFormatting sqref="KF11:KF62">
    <cfRule type="expression" dxfId="85" priority="86">
      <formula>AND($KF$10="D")</formula>
    </cfRule>
  </conditionalFormatting>
  <conditionalFormatting sqref="KG11:KG62">
    <cfRule type="expression" dxfId="84" priority="85">
      <formula>AND($KG$10="D")</formula>
    </cfRule>
  </conditionalFormatting>
  <conditionalFormatting sqref="KH11:KH62">
    <cfRule type="expression" dxfId="83" priority="84">
      <formula>AND($KH$10="D")</formula>
    </cfRule>
  </conditionalFormatting>
  <conditionalFormatting sqref="KI11:KI62">
    <cfRule type="expression" dxfId="82" priority="83">
      <formula>AND($KI$10="D")</formula>
    </cfRule>
  </conditionalFormatting>
  <conditionalFormatting sqref="KJ11:KJ62">
    <cfRule type="expression" dxfId="81" priority="82">
      <formula>AND($KJ$10="D")</formula>
    </cfRule>
  </conditionalFormatting>
  <conditionalFormatting sqref="KK11:KK62">
    <cfRule type="expression" dxfId="80" priority="81">
      <formula>AND($KK$10="D")</formula>
    </cfRule>
  </conditionalFormatting>
  <conditionalFormatting sqref="KL11:KL62">
    <cfRule type="expression" dxfId="79" priority="80">
      <formula>AND($KL$10="D")</formula>
    </cfRule>
  </conditionalFormatting>
  <conditionalFormatting sqref="KM11:KM62">
    <cfRule type="expression" dxfId="78" priority="79">
      <formula>AND($KM$10="D")</formula>
    </cfRule>
  </conditionalFormatting>
  <conditionalFormatting sqref="KN11:KN62">
    <cfRule type="expression" dxfId="77" priority="78">
      <formula>AND($KN$10="D")</formula>
    </cfRule>
  </conditionalFormatting>
  <conditionalFormatting sqref="KO11:KO62">
    <cfRule type="expression" dxfId="76" priority="77">
      <formula>AND($KO$10="D")</formula>
    </cfRule>
  </conditionalFormatting>
  <conditionalFormatting sqref="KP11:KP62">
    <cfRule type="expression" dxfId="75" priority="76">
      <formula>AND($KP$10="D")</formula>
    </cfRule>
  </conditionalFormatting>
  <conditionalFormatting sqref="KQ11:KQ62">
    <cfRule type="expression" dxfId="74" priority="75">
      <formula>AND($KQ$10="D")</formula>
    </cfRule>
  </conditionalFormatting>
  <conditionalFormatting sqref="KR11:KR62">
    <cfRule type="expression" dxfId="73" priority="74">
      <formula>AND($KR$10="D")</formula>
    </cfRule>
  </conditionalFormatting>
  <conditionalFormatting sqref="KS11:KS62">
    <cfRule type="expression" dxfId="72" priority="73">
      <formula>AND($KS$10="D")</formula>
    </cfRule>
  </conditionalFormatting>
  <conditionalFormatting sqref="KT11:KT62">
    <cfRule type="expression" dxfId="71" priority="72">
      <formula>AND($KT$10="D")</formula>
    </cfRule>
  </conditionalFormatting>
  <conditionalFormatting sqref="KU11:KU62">
    <cfRule type="expression" dxfId="70" priority="71">
      <formula>AND($KU$10="D")</formula>
    </cfRule>
  </conditionalFormatting>
  <conditionalFormatting sqref="KV11:KV62">
    <cfRule type="expression" dxfId="69" priority="70">
      <formula>AND($KV$10="D")</formula>
    </cfRule>
  </conditionalFormatting>
  <conditionalFormatting sqref="KW11:KW62">
    <cfRule type="expression" dxfId="68" priority="69">
      <formula>AND($KW$10="D")</formula>
    </cfRule>
  </conditionalFormatting>
  <conditionalFormatting sqref="KX11:KX62">
    <cfRule type="expression" dxfId="67" priority="68">
      <formula>AND($KX$10="D")</formula>
    </cfRule>
  </conditionalFormatting>
  <conditionalFormatting sqref="KY11:KY62">
    <cfRule type="expression" dxfId="66" priority="67">
      <formula>AND($KY$10="D")</formula>
    </cfRule>
  </conditionalFormatting>
  <conditionalFormatting sqref="KZ11:KZ62">
    <cfRule type="expression" dxfId="65" priority="66">
      <formula>AND($KZ$10="D")</formula>
    </cfRule>
  </conditionalFormatting>
  <conditionalFormatting sqref="LA11:LA62">
    <cfRule type="expression" dxfId="64" priority="65">
      <formula>AND($LA$10="D")</formula>
    </cfRule>
  </conditionalFormatting>
  <conditionalFormatting sqref="LB11:LB62">
    <cfRule type="expression" dxfId="63" priority="64">
      <formula>AND($LB$10="D")</formula>
    </cfRule>
  </conditionalFormatting>
  <conditionalFormatting sqref="LC11:LC62">
    <cfRule type="expression" dxfId="62" priority="63">
      <formula>AND($LC$10="D")</formula>
    </cfRule>
  </conditionalFormatting>
  <conditionalFormatting sqref="LD11:LD62">
    <cfRule type="expression" dxfId="61" priority="62">
      <formula>AND($LD$10="D")</formula>
    </cfRule>
  </conditionalFormatting>
  <conditionalFormatting sqref="LE11:LE62">
    <cfRule type="expression" dxfId="60" priority="61">
      <formula>AND($LE$10="D")</formula>
    </cfRule>
  </conditionalFormatting>
  <conditionalFormatting sqref="LF11:LF62">
    <cfRule type="expression" dxfId="59" priority="60">
      <formula>AND($LF$10="D")</formula>
    </cfRule>
  </conditionalFormatting>
  <conditionalFormatting sqref="LG11:LG62">
    <cfRule type="expression" dxfId="58" priority="59">
      <formula>AND($LG$10="D")</formula>
    </cfRule>
  </conditionalFormatting>
  <conditionalFormatting sqref="LH11:LH62">
    <cfRule type="expression" dxfId="57" priority="58">
      <formula>AND($LH$10="D")</formula>
    </cfRule>
  </conditionalFormatting>
  <conditionalFormatting sqref="LI11:LI62">
    <cfRule type="expression" dxfId="56" priority="57">
      <formula>AND($LI$10="D")</formula>
    </cfRule>
  </conditionalFormatting>
  <conditionalFormatting sqref="LJ11:LJ62">
    <cfRule type="expression" dxfId="55" priority="56">
      <formula>AND($LJ$10="D")</formula>
    </cfRule>
  </conditionalFormatting>
  <conditionalFormatting sqref="LK11:LK62">
    <cfRule type="expression" dxfId="54" priority="55">
      <formula>AND($LK$10="D")</formula>
    </cfRule>
  </conditionalFormatting>
  <conditionalFormatting sqref="LL11:LL62">
    <cfRule type="expression" dxfId="53" priority="54">
      <formula>AND($LL$10="D")</formula>
    </cfRule>
  </conditionalFormatting>
  <conditionalFormatting sqref="LM11:LM62">
    <cfRule type="expression" dxfId="52" priority="53">
      <formula>AND($LM$10="D")</formula>
    </cfRule>
  </conditionalFormatting>
  <conditionalFormatting sqref="LN11:LN62">
    <cfRule type="expression" dxfId="51" priority="52">
      <formula>AND($LN$10="D")</formula>
    </cfRule>
  </conditionalFormatting>
  <conditionalFormatting sqref="LO11:LO62">
    <cfRule type="expression" dxfId="50" priority="51">
      <formula>AND($LO$10="D")</formula>
    </cfRule>
  </conditionalFormatting>
  <conditionalFormatting sqref="LP11:LP62">
    <cfRule type="expression" dxfId="49" priority="50">
      <formula>AND($LP$10="D")</formula>
    </cfRule>
  </conditionalFormatting>
  <conditionalFormatting sqref="LQ11:LQ62">
    <cfRule type="expression" dxfId="48" priority="49">
      <formula>AND($LQ$10="D")</formula>
    </cfRule>
  </conditionalFormatting>
  <conditionalFormatting sqref="LR11:LR62">
    <cfRule type="expression" dxfId="47" priority="48">
      <formula>AND($LR$10="D")</formula>
    </cfRule>
  </conditionalFormatting>
  <conditionalFormatting sqref="LS11:LS62">
    <cfRule type="expression" dxfId="46" priority="47">
      <formula>AND($LS$10="D")</formula>
    </cfRule>
  </conditionalFormatting>
  <conditionalFormatting sqref="LT11:LT62">
    <cfRule type="expression" dxfId="45" priority="46">
      <formula>AND($LT$10="D")</formula>
    </cfRule>
  </conditionalFormatting>
  <conditionalFormatting sqref="LU11:LU62">
    <cfRule type="expression" dxfId="44" priority="45">
      <formula>AND($LU$10="D")</formula>
    </cfRule>
  </conditionalFormatting>
  <conditionalFormatting sqref="LV11:LV62">
    <cfRule type="expression" dxfId="43" priority="44">
      <formula>AND($LV$10="D")</formula>
    </cfRule>
  </conditionalFormatting>
  <conditionalFormatting sqref="LW11:LW62">
    <cfRule type="expression" dxfId="42" priority="43">
      <formula>AND($LW$10="D")</formula>
    </cfRule>
  </conditionalFormatting>
  <conditionalFormatting sqref="LX11:LX62">
    <cfRule type="expression" dxfId="41" priority="42">
      <formula>AND($LX$10="D")</formula>
    </cfRule>
  </conditionalFormatting>
  <conditionalFormatting sqref="LY11:LY62">
    <cfRule type="expression" dxfId="40" priority="41">
      <formula>AND($LY$10="D")</formula>
    </cfRule>
  </conditionalFormatting>
  <conditionalFormatting sqref="LZ11:LZ62">
    <cfRule type="expression" dxfId="39" priority="40">
      <formula>AND($LZ$10="D")</formula>
    </cfRule>
  </conditionalFormatting>
  <conditionalFormatting sqref="MA11:MA62">
    <cfRule type="expression" dxfId="38" priority="39">
      <formula>AND($MA$10="D")</formula>
    </cfRule>
  </conditionalFormatting>
  <conditionalFormatting sqref="MB11:MB62">
    <cfRule type="expression" dxfId="37" priority="38">
      <formula>AND($MB$10="D")</formula>
    </cfRule>
  </conditionalFormatting>
  <conditionalFormatting sqref="MC11:MC62">
    <cfRule type="expression" dxfId="36" priority="37">
      <formula>AND($MC$10="D")</formula>
    </cfRule>
  </conditionalFormatting>
  <conditionalFormatting sqref="MD11:MD62">
    <cfRule type="expression" dxfId="35" priority="36">
      <formula>AND($MD$10="D")</formula>
    </cfRule>
  </conditionalFormatting>
  <conditionalFormatting sqref="ME11:ME62">
    <cfRule type="expression" dxfId="34" priority="35">
      <formula>AND($ME$10="D")</formula>
    </cfRule>
  </conditionalFormatting>
  <conditionalFormatting sqref="MF11:MF62">
    <cfRule type="expression" dxfId="33" priority="34">
      <formula>AND($MF$10="D")</formula>
    </cfRule>
  </conditionalFormatting>
  <conditionalFormatting sqref="MG11:MG62">
    <cfRule type="expression" dxfId="32" priority="33">
      <formula>AND($MG$10="D")</formula>
    </cfRule>
  </conditionalFormatting>
  <conditionalFormatting sqref="MH11:MH62">
    <cfRule type="expression" dxfId="31" priority="32">
      <formula>AND($MH$10="D")</formula>
    </cfRule>
  </conditionalFormatting>
  <conditionalFormatting sqref="MI11:MI62">
    <cfRule type="expression" dxfId="30" priority="31">
      <formula>AND($MI$10="D")</formula>
    </cfRule>
  </conditionalFormatting>
  <conditionalFormatting sqref="MJ11:MJ62">
    <cfRule type="expression" dxfId="29" priority="30">
      <formula>AND($MJ$10="D")</formula>
    </cfRule>
  </conditionalFormatting>
  <conditionalFormatting sqref="MK11:MK62">
    <cfRule type="expression" dxfId="28" priority="29">
      <formula>AND($MK$10="D")</formula>
    </cfRule>
  </conditionalFormatting>
  <conditionalFormatting sqref="ML11:ML62">
    <cfRule type="expression" dxfId="27" priority="28">
      <formula>AND($ML$10="D")</formula>
    </cfRule>
  </conditionalFormatting>
  <conditionalFormatting sqref="MM11:MM62">
    <cfRule type="expression" dxfId="26" priority="27">
      <formula>AND($MM$10="D")</formula>
    </cfRule>
  </conditionalFormatting>
  <conditionalFormatting sqref="MN11:MN62">
    <cfRule type="expression" dxfId="25" priority="26">
      <formula>AND($MN$10="D")</formula>
    </cfRule>
  </conditionalFormatting>
  <conditionalFormatting sqref="MO11:MO62">
    <cfRule type="expression" dxfId="24" priority="25">
      <formula>AND($MO$10="D")</formula>
    </cfRule>
  </conditionalFormatting>
  <conditionalFormatting sqref="MP11:MP62">
    <cfRule type="expression" dxfId="23" priority="24">
      <formula>AND($MP$10="D")</formula>
    </cfRule>
  </conditionalFormatting>
  <conditionalFormatting sqref="MQ11:MQ62">
    <cfRule type="expression" dxfId="22" priority="23">
      <formula>AND($MQ$10="D")</formula>
    </cfRule>
  </conditionalFormatting>
  <conditionalFormatting sqref="MR11:MR62">
    <cfRule type="expression" dxfId="21" priority="22">
      <formula>AND($MR$10="D")</formula>
    </cfRule>
  </conditionalFormatting>
  <conditionalFormatting sqref="MS11:MS62">
    <cfRule type="expression" dxfId="20" priority="21">
      <formula>AND($MS$10="D")</formula>
    </cfRule>
  </conditionalFormatting>
  <conditionalFormatting sqref="MT11:MT62">
    <cfRule type="expression" dxfId="19" priority="20">
      <formula>AND($MT$10="D")</formula>
    </cfRule>
  </conditionalFormatting>
  <conditionalFormatting sqref="MU11:MU62">
    <cfRule type="expression" dxfId="18" priority="19">
      <formula>AND($MU$10="D")</formula>
    </cfRule>
  </conditionalFormatting>
  <conditionalFormatting sqref="MV11:MV62">
    <cfRule type="expression" dxfId="17" priority="18">
      <formula>AND($MV$10="D")</formula>
    </cfRule>
  </conditionalFormatting>
  <conditionalFormatting sqref="MW11:MW62">
    <cfRule type="expression" dxfId="16" priority="17">
      <formula>AND($MW$10="D")</formula>
    </cfRule>
  </conditionalFormatting>
  <conditionalFormatting sqref="MX11:MX62">
    <cfRule type="expression" dxfId="15" priority="16">
      <formula>AND($MX$10="D")</formula>
    </cfRule>
  </conditionalFormatting>
  <conditionalFormatting sqref="MY11:MY62">
    <cfRule type="expression" dxfId="14" priority="15">
      <formula>AND($MY$10="D")</formula>
    </cfRule>
  </conditionalFormatting>
  <conditionalFormatting sqref="MZ11:MZ62">
    <cfRule type="expression" dxfId="13" priority="14">
      <formula>AND($MZ$10="D")</formula>
    </cfRule>
  </conditionalFormatting>
  <conditionalFormatting sqref="NA11:NA62">
    <cfRule type="expression" dxfId="12" priority="13">
      <formula>AND($NA$10="D")</formula>
    </cfRule>
  </conditionalFormatting>
  <conditionalFormatting sqref="NB11:NB62">
    <cfRule type="expression" dxfId="11" priority="12">
      <formula>AND($NB$10="D")</formula>
    </cfRule>
  </conditionalFormatting>
  <conditionalFormatting sqref="NC11:NC62">
    <cfRule type="expression" dxfId="10" priority="11">
      <formula>AND($NC$10="D")</formula>
    </cfRule>
  </conditionalFormatting>
  <conditionalFormatting sqref="ND11:ND62">
    <cfRule type="expression" dxfId="9" priority="10">
      <formula>AND($ND$10="D")</formula>
    </cfRule>
  </conditionalFormatting>
  <conditionalFormatting sqref="NE11:NE62">
    <cfRule type="expression" dxfId="8" priority="9">
      <formula>AND($NE$10="D")</formula>
    </cfRule>
  </conditionalFormatting>
  <conditionalFormatting sqref="NF11:NF62">
    <cfRule type="expression" dxfId="7" priority="8">
      <formula>AND($NF$10="D")</formula>
    </cfRule>
  </conditionalFormatting>
  <conditionalFormatting sqref="NG11:NG62">
    <cfRule type="expression" dxfId="6" priority="7">
      <formula>AND($NG$10="D")</formula>
    </cfRule>
  </conditionalFormatting>
  <conditionalFormatting sqref="NH11:NH62">
    <cfRule type="expression" dxfId="5" priority="6">
      <formula>AND($NH$10="D")</formula>
    </cfRule>
  </conditionalFormatting>
  <conditionalFormatting sqref="NI11:NI62">
    <cfRule type="expression" dxfId="4" priority="5">
      <formula>AND($NI$10="D")</formula>
    </cfRule>
  </conditionalFormatting>
  <conditionalFormatting sqref="NJ11:NJ62">
    <cfRule type="expression" dxfId="3" priority="4">
      <formula>AND($NJ$10="D")</formula>
    </cfRule>
  </conditionalFormatting>
  <conditionalFormatting sqref="NK11:NK62">
    <cfRule type="expression" dxfId="2" priority="3">
      <formula>AND($NK$10="D")</formula>
    </cfRule>
  </conditionalFormatting>
  <conditionalFormatting sqref="NL11:NL62">
    <cfRule type="expression" dxfId="1" priority="2">
      <formula>AND($NL$10="D")</formula>
    </cfRule>
  </conditionalFormatting>
  <conditionalFormatting sqref="NM11:NM62">
    <cfRule type="expression" dxfId="0" priority="1">
      <formula>AND($NM$10="D")</formula>
    </cfRule>
  </conditionalFormatting>
  <pageMargins left="0.7" right="0.7" top="0.75" bottom="0.75" header="0.3" footer="0.3"/>
  <pageSetup paperSize="9" orientation="portrait" r:id="rId9"/>
  <drawing r:id="rId10"/>
  <legacyDrawing r:id="rId11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2" name="Button 1">
              <controlPr defaultSize="0" autoFill="0" autoPict="0" macro="[0]!Macro4">
                <anchor moveWithCells="1" sizeWithCells="1">
                  <from>
                    <xdr:col>3</xdr:col>
                    <xdr:colOff>190500</xdr:colOff>
                    <xdr:row>2</xdr:row>
                    <xdr:rowOff>171450</xdr:rowOff>
                  </from>
                  <to>
                    <xdr:col>4</xdr:col>
                    <xdr:colOff>581025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Button 4">
              <controlPr defaultSize="0" autoFill="0" autoPict="0" macro="[0]!Macro3">
                <anchor moveWithCells="1" sizeWithCells="1">
                  <from>
                    <xdr:col>4</xdr:col>
                    <xdr:colOff>704850</xdr:colOff>
                    <xdr:row>2</xdr:row>
                    <xdr:rowOff>161925</xdr:rowOff>
                  </from>
                  <to>
                    <xdr:col>5</xdr:col>
                    <xdr:colOff>9525</xdr:colOff>
                    <xdr:row>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4" name="Button 10">
              <controlPr defaultSize="0" print="0" autoFill="0" autoPict="0" macro="[0]!légende">
                <anchor moveWithCells="1" sizeWithCells="1">
                  <from>
                    <xdr:col>3</xdr:col>
                    <xdr:colOff>180975</xdr:colOff>
                    <xdr:row>7</xdr:row>
                    <xdr:rowOff>19050</xdr:rowOff>
                  </from>
                  <to>
                    <xdr:col>5</xdr:col>
                    <xdr:colOff>9525</xdr:colOff>
                    <xdr:row>8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B1:BA93"/>
  <sheetViews>
    <sheetView zoomScale="90" zoomScaleNormal="90" zoomScaleSheetLayoutView="90" workbookViewId="0">
      <selection activeCell="L20" sqref="L20"/>
    </sheetView>
  </sheetViews>
  <sheetFormatPr baseColWidth="10" defaultRowHeight="15"/>
  <cols>
    <col min="1" max="1" width="1" customWidth="1"/>
    <col min="2" max="2" width="11.7109375" customWidth="1"/>
    <col min="3" max="3" width="7.28515625" customWidth="1"/>
    <col min="4" max="5" width="10.5703125" customWidth="1"/>
    <col min="6" max="6" width="17" customWidth="1"/>
    <col min="7" max="8" width="9.5703125" customWidth="1"/>
    <col min="9" max="9" width="45.7109375" customWidth="1"/>
    <col min="10" max="10" width="11.7109375" customWidth="1"/>
    <col min="11" max="11" width="11.42578125" style="28"/>
    <col min="12" max="14" width="11.42578125" style="28" customWidth="1"/>
    <col min="15" max="15" width="9" style="28" customWidth="1"/>
    <col min="16" max="16" width="11.42578125" style="28" customWidth="1"/>
    <col min="17" max="17" width="6.140625" customWidth="1"/>
    <col min="18" max="18" width="11.42578125" style="3" customWidth="1"/>
    <col min="19" max="19" width="11.42578125" customWidth="1"/>
    <col min="20" max="34" width="8.7109375" customWidth="1"/>
    <col min="35" max="35" width="5.140625" customWidth="1"/>
    <col min="36" max="37" width="11.42578125" customWidth="1"/>
    <col min="40" max="40" width="33.85546875" customWidth="1"/>
    <col min="41" max="41" width="17.7109375" customWidth="1"/>
    <col min="53" max="53" width="11.42578125" customWidth="1"/>
  </cols>
  <sheetData>
    <row r="1" spans="2:53" ht="6" customHeight="1"/>
    <row r="2" spans="2:53">
      <c r="B2" s="69" t="str">
        <f>CONCATENATE("Du ",N11,"/",O11,"/",P11," au ",N12,"/",O12,"/",P12)</f>
        <v>Du 30/9/2019 au 6/10/2019</v>
      </c>
      <c r="C2" s="69"/>
      <c r="D2" s="69"/>
      <c r="E2" s="68"/>
      <c r="F2" s="85"/>
      <c r="G2" s="85"/>
      <c r="H2" s="85"/>
      <c r="I2" s="16" t="s">
        <v>36</v>
      </c>
      <c r="J2" s="59">
        <v>39</v>
      </c>
      <c r="K2" s="207">
        <f>Planning_général!C2</f>
        <v>2019</v>
      </c>
      <c r="L2" s="24"/>
      <c r="M2" s="24"/>
      <c r="N2" s="24"/>
      <c r="O2" s="24"/>
      <c r="P2" s="24"/>
    </row>
    <row r="3" spans="2:53" ht="19.7" customHeight="1">
      <c r="B3" s="331" t="s">
        <v>27</v>
      </c>
      <c r="C3" s="331"/>
      <c r="D3" s="331" t="s">
        <v>28</v>
      </c>
      <c r="E3" s="331"/>
      <c r="F3" s="331"/>
      <c r="G3" s="331" t="s">
        <v>237</v>
      </c>
      <c r="H3" s="331"/>
      <c r="I3" s="332"/>
      <c r="J3" s="218" t="s">
        <v>79</v>
      </c>
      <c r="K3" s="25"/>
      <c r="L3" s="25"/>
      <c r="M3" s="25"/>
      <c r="N3" s="25"/>
      <c r="O3" s="25"/>
      <c r="P3" s="25"/>
      <c r="T3" s="354" t="str">
        <f>Planning_général!E17</f>
        <v>Resp Equipe 1</v>
      </c>
      <c r="U3" s="354" t="str">
        <f>Planning_général!E18</f>
        <v>Equipe 1_Tech 1</v>
      </c>
      <c r="V3" s="354" t="str">
        <f>Planning_général!E19</f>
        <v>Equipe 1_Tech 2</v>
      </c>
      <c r="W3" s="354" t="str">
        <f>Planning_général!E20</f>
        <v>Equipe 1_Tech 3</v>
      </c>
      <c r="X3" s="354" t="str">
        <f>Planning_général!E21</f>
        <v>Equipe 1_Tech 4</v>
      </c>
      <c r="Y3" s="354" t="str">
        <f>Planning_général!E22</f>
        <v>Equipe 1_Tech 5</v>
      </c>
      <c r="Z3" s="354" t="str">
        <f>Planning_général!E23</f>
        <v>Equipe 1_Tech 6</v>
      </c>
      <c r="AA3" s="354" t="str">
        <f>Planning_général!E24</f>
        <v>Equipe 1_Tech 7</v>
      </c>
      <c r="AB3" s="354" t="str">
        <f>Planning_général!E25</f>
        <v>Equipe 1_Tech 8</v>
      </c>
      <c r="AC3" s="354" t="str">
        <f>Planning_général!E26</f>
        <v>Equipe 1_Tech 9</v>
      </c>
      <c r="AD3" s="354" t="str">
        <f>Planning_général!E27</f>
        <v>Equipe 1_Tech 10</v>
      </c>
      <c r="AE3" s="354" t="str">
        <f>Planning_général!E28</f>
        <v>Equipe 1_Tech 11</v>
      </c>
      <c r="AF3" s="354" t="str">
        <f>Planning_général!E29</f>
        <v>Equipe 1_Tech 12</v>
      </c>
      <c r="AG3" s="354">
        <f>Planning_général!E30</f>
        <v>0</v>
      </c>
      <c r="AH3" s="354">
        <f>Planning_général!E31</f>
        <v>0</v>
      </c>
    </row>
    <row r="4" spans="2:53" ht="3.95" customHeight="1">
      <c r="B4" s="333"/>
      <c r="C4" s="334"/>
      <c r="D4" s="335"/>
      <c r="E4" s="335"/>
      <c r="F4" s="334"/>
      <c r="G4" s="334"/>
      <c r="H4" s="334"/>
      <c r="I4" s="334"/>
      <c r="J4" s="336"/>
      <c r="K4" s="21"/>
      <c r="L4" s="21"/>
      <c r="M4" s="21"/>
      <c r="N4" s="21"/>
      <c r="O4" s="21"/>
      <c r="P4" s="21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</row>
    <row r="5" spans="2:53" ht="14.45" customHeight="1">
      <c r="B5" s="337" t="s">
        <v>31</v>
      </c>
      <c r="C5" s="338"/>
      <c r="D5" s="348" t="s">
        <v>194</v>
      </c>
      <c r="E5" s="349"/>
      <c r="F5" s="350"/>
      <c r="G5" s="341" t="str">
        <f>IF(O33="","",O33)</f>
        <v/>
      </c>
      <c r="H5" s="342"/>
      <c r="I5" s="343"/>
      <c r="J5" s="223" t="str">
        <f>IF(G5="","",IF(VLOOKUP(G5,Planning_général!$E$17:$F$62,2,0)=0,"",VLOOKUP(G5,Planning_général!$E$17:$F$62,2,0)))</f>
        <v/>
      </c>
      <c r="K5" s="21"/>
      <c r="L5" s="21"/>
      <c r="M5" s="63" t="s">
        <v>91</v>
      </c>
      <c r="N5" s="64">
        <f>DATE(K2,1,1)</f>
        <v>43466</v>
      </c>
      <c r="O5" s="65">
        <f>N5</f>
        <v>43466</v>
      </c>
      <c r="P5" s="21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</row>
    <row r="6" spans="2:53" ht="14.45" customHeight="1">
      <c r="B6" s="337"/>
      <c r="C6" s="338"/>
      <c r="D6" s="348"/>
      <c r="E6" s="349"/>
      <c r="F6" s="351"/>
      <c r="G6" s="344" t="str">
        <f t="shared" ref="G6:G7" si="0">IF(O34="","",O34)</f>
        <v/>
      </c>
      <c r="H6" s="345"/>
      <c r="I6" s="345"/>
      <c r="J6" s="224" t="str">
        <f>IF(G6="","",IF(VLOOKUP(G6,Planning_général!$E$17:$F$62,2,0)=0,"",VLOOKUP(G6,Planning_général!$E$17:$F$62,2,0)))</f>
        <v/>
      </c>
      <c r="K6" s="21"/>
      <c r="L6" s="21"/>
      <c r="M6" s="63" t="s">
        <v>90</v>
      </c>
      <c r="N6" s="66">
        <f>(O5)+($J$2)*7-WEEKDAY(N5,2)+1</f>
        <v>43738</v>
      </c>
      <c r="O6" s="63"/>
      <c r="P6" s="21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BA6" s="7" t="s">
        <v>37</v>
      </c>
    </row>
    <row r="7" spans="2:53" ht="14.45" customHeight="1">
      <c r="B7" s="339"/>
      <c r="C7" s="340"/>
      <c r="D7" s="348"/>
      <c r="E7" s="349"/>
      <c r="F7" s="352"/>
      <c r="G7" s="346" t="str">
        <f t="shared" si="0"/>
        <v/>
      </c>
      <c r="H7" s="347"/>
      <c r="I7" s="347"/>
      <c r="J7" s="225" t="str">
        <f>IF(G7="","",IF(VLOOKUP(G7,Planning_général!$E$17:$F$62,2,0)=0,"",VLOOKUP(G7,Planning_général!$E$17:$F$62,2,0)))</f>
        <v/>
      </c>
      <c r="K7" s="21"/>
      <c r="L7" s="21"/>
      <c r="M7" s="63" t="s">
        <v>92</v>
      </c>
      <c r="N7" s="67">
        <f>N6+6</f>
        <v>43744</v>
      </c>
      <c r="O7" s="63"/>
      <c r="P7" s="21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BA7" s="7">
        <v>1</v>
      </c>
    </row>
    <row r="8" spans="2:53" ht="14.45" customHeight="1">
      <c r="B8" s="303" t="s">
        <v>171</v>
      </c>
      <c r="C8" s="304"/>
      <c r="D8" s="325" t="s">
        <v>189</v>
      </c>
      <c r="E8" s="326"/>
      <c r="F8" s="151" t="s">
        <v>54</v>
      </c>
      <c r="G8" s="290" t="str">
        <f>IF(O79="","",O79)</f>
        <v/>
      </c>
      <c r="H8" s="290"/>
      <c r="I8" s="290"/>
      <c r="J8" s="226" t="str">
        <f>IF(G8="","",IF(VLOOKUP(G8,Planning_général!$E$17:$F$62,2,0)=0,"",VLOOKUP(G8,Planning_général!$E$17:$F$62,2,0)))</f>
        <v/>
      </c>
      <c r="K8" s="21"/>
      <c r="L8" s="21"/>
      <c r="M8" s="21"/>
      <c r="N8" s="21"/>
      <c r="O8" s="21"/>
      <c r="P8" s="21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Q8" s="157" t="s">
        <v>26</v>
      </c>
      <c r="BA8" s="7">
        <v>2</v>
      </c>
    </row>
    <row r="9" spans="2:53" s="3" customFormat="1" ht="14.45" customHeight="1">
      <c r="B9" s="305"/>
      <c r="C9" s="306"/>
      <c r="D9" s="327"/>
      <c r="E9" s="328"/>
      <c r="F9" s="384" t="str">
        <f>VLOOKUP(D11,$AN$10:$AO$17,2,0)</f>
        <v>9 h 20 - 9 h 40</v>
      </c>
      <c r="G9" s="362" t="str">
        <f t="shared" ref="G9:G10" si="1">IF(O80="","",O80)</f>
        <v/>
      </c>
      <c r="H9" s="362"/>
      <c r="I9" s="362"/>
      <c r="J9" s="227" t="str">
        <f>IF(G9="","",IF(VLOOKUP(G9,Planning_général!$E$17:$F$62,2,0)=0,"",VLOOKUP(G9,Planning_général!$E$17:$F$62,2,0)))</f>
        <v/>
      </c>
      <c r="K9" s="22"/>
      <c r="L9" s="22"/>
      <c r="M9" s="22"/>
      <c r="N9" s="22"/>
      <c r="O9" s="22"/>
      <c r="P9" s="22"/>
      <c r="S9" s="19" t="s">
        <v>26</v>
      </c>
      <c r="T9" s="20">
        <f>IF(VLOOKUP(T3,Planning_général!$E$17:$F$62,2,0)=0,"Cde abs",VLOOKUP(T3,Planning_général!$E$17:$F$62,2,0))</f>
        <v>3646</v>
      </c>
      <c r="U9" s="20">
        <f>IF(VLOOKUP(U3,Planning_général!$E$17:$F$62,2,0)=0,"Cde abs",VLOOKUP(U3,Planning_général!$E$17:$F$62,2,0))</f>
        <v>2837</v>
      </c>
      <c r="V9" s="20">
        <f>IF(VLOOKUP(V3,Planning_général!$E$17:$F$62,2,0)=0,"Cde abs",VLOOKUP(V3,Planning_général!$E$17:$F$62,2,0))</f>
        <v>2960</v>
      </c>
      <c r="W9" s="20">
        <f>IF(VLOOKUP(W3,Planning_général!$E$17:$F$62,2,0)=0,"Cde abs",VLOOKUP(W3,Planning_général!$E$17:$F$62,2,0))</f>
        <v>2183</v>
      </c>
      <c r="X9" s="20">
        <f>IF(VLOOKUP(X3,Planning_général!$E$17:$F$62,2,0)=0,"Cde abs",VLOOKUP(X3,Planning_général!$E$17:$F$62,2,0))</f>
        <v>8341</v>
      </c>
      <c r="Y9" s="20">
        <f>IF(VLOOKUP(Y3,Planning_général!$E$17:$F$62,2,0)=0,"Cde abs",VLOOKUP(Y3,Planning_général!$E$17:$F$62,2,0))</f>
        <v>1258</v>
      </c>
      <c r="Z9" s="20">
        <f>IF(VLOOKUP(Z3,Planning_général!$E$17:$F$62,2,0)=0,"Cde abs",VLOOKUP(Z3,Planning_général!$E$17:$F$62,2,0))</f>
        <v>9734</v>
      </c>
      <c r="AA9" s="20">
        <f>IF(VLOOKUP(AA3,Planning_général!$E$17:$F$62,2,0)=0,"Cde abs",VLOOKUP(AA3,Planning_général!$E$17:$F$62,2,0))</f>
        <v>3986</v>
      </c>
      <c r="AB9" s="20">
        <f>IF(VLOOKUP(AB3,Planning_général!$E$17:$F$62,2,0)=0,"Cde abs",VLOOKUP(AB3,Planning_général!$E$17:$F$62,2,0))</f>
        <v>6476</v>
      </c>
      <c r="AC9" s="20">
        <f>IF(VLOOKUP(AC3,Planning_général!$E$17:$F$62,2,0)=0,"Cde abs",VLOOKUP(AC3,Planning_général!$E$17:$F$62,2,0))</f>
        <v>2844</v>
      </c>
      <c r="AD9" s="20">
        <f>IF(VLOOKUP(AD3,Planning_général!$E$17:$F$62,2,0)=0,"Cde abs",VLOOKUP(AD3,Planning_général!$E$17:$F$62,2,0))</f>
        <v>3985</v>
      </c>
      <c r="AE9" s="20">
        <f>IF(VLOOKUP(AE3,Planning_général!$E$17:$F$62,2,0)=0,"Cde abs",VLOOKUP(AE3,Planning_général!$E$17:$F$62,2,0))</f>
        <v>3984</v>
      </c>
      <c r="AF9" s="20">
        <f>IF(VLOOKUP(AF3,Planning_général!$E$17:$F$62,2,0)=0,"Cde abs",VLOOKUP(AF3,Planning_général!$E$17:$F$62,2,0))</f>
        <v>9878</v>
      </c>
      <c r="AG9" s="20" t="e">
        <f>IF(VLOOKUP(AG3,Planning_général!$E$17:$F$62,2,0)=0,"Cde abs",VLOOKUP(AG3,Planning_général!$E$17:$F$62,2,0))</f>
        <v>#N/A</v>
      </c>
      <c r="AH9" s="20" t="str">
        <f>IF(AH3=0,"",IF(VLOOKUP(AH3,Planning_général!$E$17:$F$62,2,0)=0,"Cde abs",VLOOKUP(AH3,Planning_général!$E$17:$F$62,2,0)))</f>
        <v/>
      </c>
      <c r="AL9" s="9" t="s">
        <v>26</v>
      </c>
      <c r="AM9" s="32" t="s">
        <v>73</v>
      </c>
      <c r="AN9" s="9" t="s">
        <v>28</v>
      </c>
      <c r="AO9" s="9" t="s">
        <v>54</v>
      </c>
      <c r="AQ9" s="158" t="s">
        <v>84</v>
      </c>
      <c r="BA9" s="7">
        <v>3</v>
      </c>
    </row>
    <row r="10" spans="2:53" ht="14.45" customHeight="1">
      <c r="B10" s="307"/>
      <c r="C10" s="308"/>
      <c r="D10" s="329"/>
      <c r="E10" s="330"/>
      <c r="F10" s="385"/>
      <c r="G10" s="291" t="str">
        <f t="shared" si="1"/>
        <v/>
      </c>
      <c r="H10" s="291"/>
      <c r="I10" s="291"/>
      <c r="J10" s="228" t="str">
        <f>IF(G10="","",IF(VLOOKUP(G10,Planning_général!$E$17:$F$62,2,0)=0,"",VLOOKUP(G10,Planning_général!$E$17:$F$62,2,0)))</f>
        <v/>
      </c>
      <c r="K10" s="21"/>
      <c r="L10" s="21"/>
      <c r="M10" s="21"/>
      <c r="N10" s="21"/>
      <c r="O10" s="21"/>
      <c r="P10" s="21"/>
      <c r="R10" s="23" t="str">
        <f>Planning_général!G10</f>
        <v>M</v>
      </c>
      <c r="S10" s="17" t="str">
        <f>VLOOKUP(R10,Planning_général!$NV$20:$NW$26,2,0)</f>
        <v>Mardi</v>
      </c>
      <c r="T10" s="18">
        <f>VLOOKUP(T3,Planning_général!$E$17:$NM$17,((($J$2*7)+2)-6),0)</f>
        <v>0</v>
      </c>
      <c r="U10" s="18">
        <f>IF(ISNA(VLOOKUP(U3,Planning_général!$E$18:$NM$18,((($J$2*7)+2)-6),0)),0,VLOOKUP(U3,Planning_général!$E$18:$NM$18,((($J$2*7)+2)-6),0))</f>
        <v>0</v>
      </c>
      <c r="V10" s="18">
        <f>VLOOKUP(V3,Planning_général!$E$19:$NM$19,((($J$2*7)+2)-6),0)</f>
        <v>0</v>
      </c>
      <c r="W10" s="18">
        <f>VLOOKUP(W3,Planning_général!$E$20:$NM$20,((($J$2*7)+2)-6),0)</f>
        <v>0</v>
      </c>
      <c r="X10" s="18">
        <f>VLOOKUP(X3,Planning_général!$E$21:$NM$21,((($J$2*7)+2)-6),0)</f>
        <v>0</v>
      </c>
      <c r="Y10" s="18">
        <f>VLOOKUP(Y3,Planning_général!$E$22:$NM$22,((($J$2*7)+2)-6),0)</f>
        <v>0</v>
      </c>
      <c r="Z10" s="18">
        <f>VLOOKUP($Z$3,Planning_général!$E$23:$NM$23,((($J$2*7)+2)-6),0)</f>
        <v>0</v>
      </c>
      <c r="AA10" s="18">
        <f>VLOOKUP($AA$3,Planning_général!$E$24:$NM$24,((($J$2*7)+2)-6),0)</f>
        <v>0</v>
      </c>
      <c r="AB10" s="18">
        <f>VLOOKUP($AB$3,Planning_général!$E$25:$NM$25,((($J$2*7)+2)-6),0)</f>
        <v>0</v>
      </c>
      <c r="AC10" s="18">
        <f>VLOOKUP($AC$3,Planning_général!$E$26:$NM$26,((($J$2*7)+2)-6),0)</f>
        <v>0</v>
      </c>
      <c r="AD10" s="18">
        <f>VLOOKUP($AD$3,Planning_général!$E$27:$NM$27,((($J$2*7)+2)-6),0)</f>
        <v>0</v>
      </c>
      <c r="AE10" s="18">
        <f>VLOOKUP($AE$3,Planning_général!$E$28:$NM$28,((($J$2*7)+2)-6),0)</f>
        <v>0</v>
      </c>
      <c r="AF10" s="18">
        <f>VLOOKUP($AF$3,Planning_général!$E$29:$NM$29,((($J$2*7)+2)-6),0)</f>
        <v>0</v>
      </c>
      <c r="AG10" s="18" t="e">
        <f>VLOOKUP($AG$3,Planning_général!$E$30:$NM$30,((($J$2*7)+2)-6),0)</f>
        <v>#N/A</v>
      </c>
      <c r="AH10" s="18">
        <f>IF(ISNA(VLOOKUP($AH$3,Planning_général!$E$31:$NM$31,((($J$2*7)+2)-6),0)),0,VLOOKUP($AH$3,Planning_général!$E$31:$NM$31,((($J$2*7)+2)-6),0))</f>
        <v>0</v>
      </c>
      <c r="AL10" s="15" t="s">
        <v>69</v>
      </c>
      <c r="AM10" s="15" t="s">
        <v>172</v>
      </c>
      <c r="AN10" s="15" t="s">
        <v>53</v>
      </c>
      <c r="AO10" s="15" t="s">
        <v>55</v>
      </c>
      <c r="AQ10" s="158" t="s">
        <v>85</v>
      </c>
      <c r="BA10" s="7">
        <v>4</v>
      </c>
    </row>
    <row r="11" spans="2:53" ht="14.45" customHeight="1">
      <c r="B11" s="309" t="s">
        <v>32</v>
      </c>
      <c r="C11" s="310"/>
      <c r="D11" s="294" t="s">
        <v>56</v>
      </c>
      <c r="E11" s="295"/>
      <c r="F11" s="150" t="s">
        <v>54</v>
      </c>
      <c r="G11" s="292" t="str">
        <f>IF(O60="","",O60)</f>
        <v/>
      </c>
      <c r="H11" s="292"/>
      <c r="I11" s="292"/>
      <c r="J11" s="229" t="str">
        <f>IF(G11="","",IF(VLOOKUP(G11,Planning_général!$E$17:$F$62,2,0)=0,"",VLOOKUP(G11,Planning_général!$E$17:$F$62,2,0)))</f>
        <v/>
      </c>
      <c r="K11" s="21"/>
      <c r="L11" s="21"/>
      <c r="M11" s="61">
        <f>N6</f>
        <v>43738</v>
      </c>
      <c r="N11" s="62">
        <f>DAY(M11)</f>
        <v>30</v>
      </c>
      <c r="O11" s="62">
        <f>MONTH(M11)</f>
        <v>9</v>
      </c>
      <c r="P11" s="22">
        <f>YEAR(M11)</f>
        <v>2019</v>
      </c>
      <c r="R11" s="23" t="str">
        <f>Planning_général!H10</f>
        <v>Me</v>
      </c>
      <c r="S11" s="17" t="str">
        <f>VLOOKUP(R11,Planning_général!$NV$20:$NW$26,2,0)</f>
        <v>Mercredi</v>
      </c>
      <c r="T11" s="18">
        <f>VLOOKUP($T$3,Planning_général!$E$17:$NM$17,((($J$2*7)+2)-5),0)</f>
        <v>0</v>
      </c>
      <c r="U11" s="18">
        <f>VLOOKUP($U$3,Planning_général!$E$18:$NM$18,((($J$2*7)+2)-5),0)</f>
        <v>0</v>
      </c>
      <c r="V11" s="18">
        <f>VLOOKUP($V$3,Planning_général!$E$19:$NM$19,((($J$2*7)+2)-5),0)</f>
        <v>0</v>
      </c>
      <c r="W11" s="18">
        <f>VLOOKUP($W$3,Planning_général!$E$20:$NM$20,((($J$2*7)+2)-5),0)</f>
        <v>0</v>
      </c>
      <c r="X11" s="18">
        <f>VLOOKUP($X$3,Planning_général!$E$21:$NM$21,((($J$2*7)+2)-5),0)</f>
        <v>0</v>
      </c>
      <c r="Y11" s="18">
        <f>VLOOKUP($Y$3,Planning_général!$E$22:$NM$22,((($J$2*7)+2)-5),0)</f>
        <v>0</v>
      </c>
      <c r="Z11" s="18">
        <f>VLOOKUP($Z$3,Planning_général!$E$23:$NM$23,((($J$2*7)+2)-5),0)</f>
        <v>0</v>
      </c>
      <c r="AA11" s="18">
        <f>VLOOKUP($AA$3,Planning_général!$E$24:$NM$24,((($J$2*7)+2)-5),0)</f>
        <v>0</v>
      </c>
      <c r="AB11" s="18">
        <f>VLOOKUP($AB$3,Planning_général!$E$25:$NM$25,((($J$2*7)+2)-5),0)</f>
        <v>0</v>
      </c>
      <c r="AC11" s="18">
        <f>VLOOKUP($AC$3,Planning_général!$E$26:$NM$26,((($J$2*7)+2)-5),0)</f>
        <v>0</v>
      </c>
      <c r="AD11" s="18">
        <f>VLOOKUP($AD$3,Planning_général!$E$27:$NM$27,((($J$2*7)+2)-5),0)</f>
        <v>0</v>
      </c>
      <c r="AE11" s="18">
        <f>VLOOKUP($AE$3,Planning_général!$E$28:$NM$28,((($J$2*7)+2)-5),0)</f>
        <v>0</v>
      </c>
      <c r="AF11" s="18">
        <f>VLOOKUP($AF$3,Planning_général!$E$29:$NM$29,((($J$2*7)+2)-5),0)</f>
        <v>0</v>
      </c>
      <c r="AG11" s="18" t="e">
        <f>VLOOKUP($AG$3,Planning_général!$E$30:$NM$30,((($J$2*7)+2)-5),0)</f>
        <v>#N/A</v>
      </c>
      <c r="AH11" s="18">
        <f>IF(ISNA(VLOOKUP($AH$3,Planning_général!$E$31:$NM$31,((($J$2*7)+2)-5),0)),0,VLOOKUP($AH$3,Planning_général!$E$31:$NM$31,((($J$2*7)+2)-5),0))</f>
        <v>0</v>
      </c>
      <c r="AL11" s="15" t="s">
        <v>42</v>
      </c>
      <c r="AM11" s="15" t="s">
        <v>76</v>
      </c>
      <c r="AN11" s="15" t="s">
        <v>56</v>
      </c>
      <c r="AO11" s="15" t="s">
        <v>57</v>
      </c>
      <c r="AQ11" s="158" t="s">
        <v>190</v>
      </c>
      <c r="BA11" s="7">
        <v>5</v>
      </c>
    </row>
    <row r="12" spans="2:53" ht="14.45" customHeight="1">
      <c r="B12" s="311"/>
      <c r="C12" s="312"/>
      <c r="D12" s="294"/>
      <c r="E12" s="295"/>
      <c r="F12" s="321" t="str">
        <f>VLOOKUP(D11,$AN$10:$AO$17,2,0)</f>
        <v>9 h 20 - 9 h 40</v>
      </c>
      <c r="G12" s="293" t="str">
        <f t="shared" ref="G12:G13" si="2">IF(O61="","",O61)</f>
        <v/>
      </c>
      <c r="H12" s="293"/>
      <c r="I12" s="293"/>
      <c r="J12" s="230" t="str">
        <f>IF(G12="","",IF(VLOOKUP(G12,Planning_général!$E$17:$F$62,2,0)=0,"",VLOOKUP(G12,Planning_général!$E$17:$F$62,2,0)))</f>
        <v/>
      </c>
      <c r="K12" s="21"/>
      <c r="L12" s="21"/>
      <c r="M12" s="61">
        <f>N7</f>
        <v>43744</v>
      </c>
      <c r="N12" s="62">
        <f>DAY(M12)</f>
        <v>6</v>
      </c>
      <c r="O12" s="62">
        <f>MONTH(M12)</f>
        <v>10</v>
      </c>
      <c r="P12" s="22">
        <f>YEAR(M12)</f>
        <v>2019</v>
      </c>
      <c r="R12" s="23" t="str">
        <f>Planning_général!I10</f>
        <v>J</v>
      </c>
      <c r="S12" s="17" t="str">
        <f>VLOOKUP(R12,Planning_général!$NV$20:$NW$26,2,0)</f>
        <v>Jeudi</v>
      </c>
      <c r="T12" s="18">
        <f>VLOOKUP($T$3,Planning_général!$E$17:$NM$17,((($J$2*7)+2)-4),0)</f>
        <v>0</v>
      </c>
      <c r="U12" s="18">
        <f>VLOOKUP($U$3,Planning_général!$E$18:$NM$18,((($J$2*7)+2)-4),0)</f>
        <v>0</v>
      </c>
      <c r="V12" s="18">
        <f>VLOOKUP($V$3,Planning_général!$E$19:$NM$19,((($J$2*7)+2)-4),0)</f>
        <v>0</v>
      </c>
      <c r="W12" s="18">
        <f>VLOOKUP($W$3,Planning_général!$E$20:$NM$20,((($J$2*7)+2)-4),0)</f>
        <v>0</v>
      </c>
      <c r="X12" s="18">
        <f>VLOOKUP($X$3,Planning_général!$E$21:$NM$21,((($J$2*7)+2)-4),0)</f>
        <v>0</v>
      </c>
      <c r="Y12" s="18">
        <f>VLOOKUP($Y$3,Planning_général!$E$22:$NM$22,((($J$2*7)+2)-4),0)</f>
        <v>0</v>
      </c>
      <c r="Z12" s="18">
        <f>VLOOKUP($Z$3,Planning_général!$E$23:$NM$23,((($J$2*7)+2)-4),0)</f>
        <v>0</v>
      </c>
      <c r="AA12" s="18">
        <f>VLOOKUP($AA$3,Planning_général!$E$24:$NM$24,((($J$2*7)+2)-4),0)</f>
        <v>0</v>
      </c>
      <c r="AB12" s="18">
        <f>VLOOKUP($AB$3,Planning_général!$E$25:$NM$25,((($J$2*7)+2)-4),0)</f>
        <v>0</v>
      </c>
      <c r="AC12" s="18">
        <f>VLOOKUP($AC$3,Planning_général!$E$26:$NM$26,((($J$2*7)+2)-4),0)</f>
        <v>0</v>
      </c>
      <c r="AD12" s="18">
        <f>VLOOKUP($AD$3,Planning_général!$E$27:$NM$27,((($J$2*7)+2)-4),0)</f>
        <v>0</v>
      </c>
      <c r="AE12" s="18">
        <f>VLOOKUP($AE$3,Planning_général!$E$28:$NM$28,((($J$2*7)+2)-4),0)</f>
        <v>0</v>
      </c>
      <c r="AF12" s="18">
        <f>VLOOKUP($AF$3,Planning_général!$E$29:$NM$29,((($J$2*7)+2)-4),0)</f>
        <v>0</v>
      </c>
      <c r="AG12" s="18" t="e">
        <f>VLOOKUP($AG$3,Planning_général!$E$30:$NM$30,((($J$2*7)+2)-4),0)</f>
        <v>#N/A</v>
      </c>
      <c r="AH12" s="18">
        <f>IF(ISNA(VLOOKUP($AH$3,Planning_général!$E$31:$NM$31,((($J$2*7)+2)-4),0)),0,VLOOKUP($AH$3,Planning_général!$E$31:$NM$31,((($J$2*7)+2)-4),0))</f>
        <v>0</v>
      </c>
      <c r="AL12" s="15" t="s">
        <v>71</v>
      </c>
      <c r="AM12" s="15" t="s">
        <v>173</v>
      </c>
      <c r="AN12" s="15" t="s">
        <v>59</v>
      </c>
      <c r="AO12" s="15" t="s">
        <v>57</v>
      </c>
      <c r="AQ12" s="158" t="s">
        <v>86</v>
      </c>
      <c r="BA12" s="7">
        <v>6</v>
      </c>
    </row>
    <row r="13" spans="2:53" ht="14.45" customHeight="1">
      <c r="B13" s="313"/>
      <c r="C13" s="314"/>
      <c r="D13" s="296"/>
      <c r="E13" s="297"/>
      <c r="F13" s="322"/>
      <c r="G13" s="383" t="str">
        <f t="shared" si="2"/>
        <v/>
      </c>
      <c r="H13" s="383"/>
      <c r="I13" s="383"/>
      <c r="J13" s="231" t="str">
        <f>IF(G13="","",IF(VLOOKUP(G13,Planning_général!$E$17:$F$62,2,0)=0,"",VLOOKUP(G13,Planning_général!$E$17:$F$62,2,0)))</f>
        <v/>
      </c>
      <c r="K13" s="26"/>
      <c r="L13" s="26"/>
      <c r="M13" s="26"/>
      <c r="N13" s="26"/>
      <c r="O13" s="26"/>
      <c r="P13" s="26"/>
      <c r="R13" s="23" t="str">
        <f>Planning_général!J10</f>
        <v>V</v>
      </c>
      <c r="S13" s="17" t="str">
        <f>VLOOKUP(R13,Planning_général!$NV$20:$NW$26,2,0)</f>
        <v>Vendredi</v>
      </c>
      <c r="T13" s="18">
        <f>VLOOKUP($T$3,Planning_général!$E$17:$NM$17,((($J$2*7)+2)-3),0)</f>
        <v>0</v>
      </c>
      <c r="U13" s="18">
        <f>VLOOKUP($U$3,Planning_général!$E$18:$NM$18,((($J$2*7)+2)-3),0)</f>
        <v>0</v>
      </c>
      <c r="V13" s="18">
        <f>VLOOKUP($V$3,Planning_général!$E$19:$NM$19,((($J$2*7)+2)-3),0)</f>
        <v>0</v>
      </c>
      <c r="W13" s="18">
        <f>VLOOKUP($W$3,Planning_général!$E$20:$NM$20,((($J$2*7)+2)-3),0)</f>
        <v>0</v>
      </c>
      <c r="X13" s="18">
        <f>VLOOKUP($X$3,Planning_général!$E$21:$NM$21,((($J$2*7)+2)-3),0)</f>
        <v>0</v>
      </c>
      <c r="Y13" s="18">
        <f>VLOOKUP($Y$3,Planning_général!$E$22:$NM$22,((($J$2*7)+2)-3),0)</f>
        <v>0</v>
      </c>
      <c r="Z13" s="18">
        <f>VLOOKUP($Z$3,Planning_général!$E$23:$NM$23,((($J$2*7)+2)-3),0)</f>
        <v>0</v>
      </c>
      <c r="AA13" s="18">
        <f>VLOOKUP($AA$3,Planning_général!$E$24:$NM$24,((($J$2*7)+2)-3),0)</f>
        <v>0</v>
      </c>
      <c r="AB13" s="18">
        <f>VLOOKUP($AB$3,Planning_général!$E$25:$NM$25,((($J$2*7)+2)-3),0)</f>
        <v>0</v>
      </c>
      <c r="AC13" s="18">
        <f>VLOOKUP($AC$3,Planning_général!$E$26:$NM$26,((($J$2*7)+2)-3),0)</f>
        <v>0</v>
      </c>
      <c r="AD13" s="18">
        <f>VLOOKUP($AD$3,Planning_général!$E$27:$NM$27,((($J$2*7)+2)-3),0)</f>
        <v>0</v>
      </c>
      <c r="AE13" s="18">
        <f>VLOOKUP($AE$3,Planning_général!$E$28:$NM$28,((($J$2*7)+2)-3),0)</f>
        <v>0</v>
      </c>
      <c r="AF13" s="18">
        <f>VLOOKUP($AF$3,Planning_général!$E$29:$NM$29,((($J$2*7)+2)-3),0)</f>
        <v>0</v>
      </c>
      <c r="AG13" s="18" t="e">
        <f>VLOOKUP($AG$3,Planning_général!$E$30:$NM$30,((($J$2*7)+2)-3),0)</f>
        <v>#N/A</v>
      </c>
      <c r="AH13" s="18">
        <f>IF(ISNA(VLOOKUP($AH$3,Planning_général!$E$31:$NM$31,((($J$2*7)+2)-3),0)),0,VLOOKUP($AH$3,Planning_général!$E$31:$NM$31,((($J$2*7)+2)-3),0))</f>
        <v>0</v>
      </c>
      <c r="AL13" s="15" t="s">
        <v>47</v>
      </c>
      <c r="AM13" s="15" t="s">
        <v>72</v>
      </c>
      <c r="AN13" s="15" t="s">
        <v>60</v>
      </c>
      <c r="AO13" s="15" t="s">
        <v>58</v>
      </c>
      <c r="AQ13" s="158" t="s">
        <v>185</v>
      </c>
      <c r="BA13" s="7">
        <v>7</v>
      </c>
    </row>
    <row r="14" spans="2:53" ht="14.45" customHeight="1">
      <c r="B14" s="298" t="s">
        <v>33</v>
      </c>
      <c r="C14" s="298"/>
      <c r="D14" s="319" t="s">
        <v>63</v>
      </c>
      <c r="E14" s="320"/>
      <c r="F14" s="153" t="s">
        <v>54</v>
      </c>
      <c r="G14" s="367" t="str">
        <f>IF(O65="","",O65)</f>
        <v/>
      </c>
      <c r="H14" s="367"/>
      <c r="I14" s="368"/>
      <c r="J14" s="232" t="str">
        <f>IF(G14="","",IF(VLOOKUP(G14,Planning_général!$E$17:$F$62,2,0)=0,"",VLOOKUP(G14,Planning_général!$E$17:$F$62,2,0)))</f>
        <v/>
      </c>
      <c r="K14" s="26"/>
      <c r="L14" s="26"/>
      <c r="M14" s="26"/>
      <c r="N14" s="26"/>
      <c r="O14" s="26"/>
      <c r="P14" s="26"/>
      <c r="R14" s="23" t="str">
        <f>Planning_général!K10</f>
        <v>S</v>
      </c>
      <c r="S14" s="17" t="str">
        <f>VLOOKUP(R14,Planning_général!$NV$20:$NW$26,2,0)</f>
        <v>Samedi</v>
      </c>
      <c r="T14" s="18">
        <f>VLOOKUP($T$3,Planning_général!$E$17:$NM$17,((($J$2*7)+2)-2),0)</f>
        <v>0</v>
      </c>
      <c r="U14" s="18">
        <f>VLOOKUP($U$3,Planning_général!$E$18:$NM$18,((($J$2*7)+2)-2),0)</f>
        <v>0</v>
      </c>
      <c r="V14" s="18">
        <f>VLOOKUP($V$3,Planning_général!$E$19:$NM$19,((($J$2*7)+2)-2),0)</f>
        <v>0</v>
      </c>
      <c r="W14" s="18">
        <f>VLOOKUP($W$3,Planning_général!$E$20:$NM$20,((($J$2*7)+2)-2),0)</f>
        <v>0</v>
      </c>
      <c r="X14" s="18">
        <f>VLOOKUP($X$3,Planning_général!$E$21:$NM$21,((($J$2*7)+2)-2),0)</f>
        <v>0</v>
      </c>
      <c r="Y14" s="18">
        <f>VLOOKUP($Y$3,Planning_général!$E$22:$NM$22,((($J$2*7)+2)-2),0)</f>
        <v>0</v>
      </c>
      <c r="Z14" s="18">
        <f>VLOOKUP($Z$3,Planning_général!$E$23:$NM$23,((($J$2*7)+2)-2),0)</f>
        <v>0</v>
      </c>
      <c r="AA14" s="18">
        <f>VLOOKUP($AA$3,Planning_général!$E$24:$NM$24,((($J$2*7)+2)-2),0)</f>
        <v>0</v>
      </c>
      <c r="AB14" s="18">
        <f>VLOOKUP($AB$3,Planning_général!$E$25:$NM$25,((($J$2*7)+2)-2),0)</f>
        <v>0</v>
      </c>
      <c r="AC14" s="18">
        <f>VLOOKUP($AC$3,Planning_général!$E$26:$NM$26,((($J$2*7)+2)-2),0)</f>
        <v>0</v>
      </c>
      <c r="AD14" s="18">
        <f>VLOOKUP($AD$3,Planning_général!$E$27:$NM$27,((($J$2*7)+2)-2),0)</f>
        <v>0</v>
      </c>
      <c r="AE14" s="18">
        <f>VLOOKUP($AE$3,Planning_général!$E$28:$NM$28,((($J$2*7)+2)-2),0)</f>
        <v>0</v>
      </c>
      <c r="AF14" s="18">
        <f>VLOOKUP($AF$3,Planning_général!$E$29:$NM$29,((($J$2*7)+2)-2),0)</f>
        <v>0</v>
      </c>
      <c r="AG14" s="18" t="e">
        <f>VLOOKUP($AG$3,Planning_général!$E$30:$NM$30,((($J$2*7)+2)-2),0)</f>
        <v>#N/A</v>
      </c>
      <c r="AH14" s="18">
        <f>IF(ISNA(VLOOKUP($AH$3,Planning_général!$E$31:$NM$31,((($J$2*7)+2)-2),0)),0,VLOOKUP($AH$3,Planning_général!$E$31:$NM$31,((($J$2*7)+2)-2),0))</f>
        <v>0</v>
      </c>
      <c r="AL14" s="15" t="s">
        <v>70</v>
      </c>
      <c r="AM14" s="15" t="s">
        <v>174</v>
      </c>
      <c r="AN14" s="15" t="s">
        <v>61</v>
      </c>
      <c r="AO14" s="15" t="s">
        <v>62</v>
      </c>
      <c r="AQ14" s="158" t="s">
        <v>87</v>
      </c>
      <c r="BA14" s="7">
        <v>8</v>
      </c>
    </row>
    <row r="15" spans="2:53" ht="14.45" customHeight="1">
      <c r="B15" s="298"/>
      <c r="C15" s="298"/>
      <c r="D15" s="319"/>
      <c r="E15" s="320"/>
      <c r="F15" s="323" t="str">
        <f>VLOOKUP(D14,$AN$10:$AO$17,2,0)</f>
        <v>15H30 - 15H50</v>
      </c>
      <c r="G15" s="365" t="str">
        <f t="shared" ref="G15:G16" si="3">IF(O66="","",O66)</f>
        <v/>
      </c>
      <c r="H15" s="365"/>
      <c r="I15" s="366"/>
      <c r="J15" s="233" t="str">
        <f>IF(G15="","",IF(VLOOKUP(G15,Planning_général!$E$17:$F$62,2,0)=0,"",VLOOKUP(G15,Planning_général!$E$17:$F$62,2,0)))</f>
        <v/>
      </c>
      <c r="K15" s="26"/>
      <c r="L15" s="26"/>
      <c r="M15" s="26"/>
      <c r="N15" s="26"/>
      <c r="O15" s="26"/>
      <c r="P15" s="26"/>
      <c r="R15" s="23" t="str">
        <f>Planning_général!L10</f>
        <v>D</v>
      </c>
      <c r="S15" s="17" t="str">
        <f>VLOOKUP(R15,Planning_général!$NV$20:$NW$26,2,0)</f>
        <v>Dimanche</v>
      </c>
      <c r="T15" s="18">
        <f>VLOOKUP($T$3,Planning_général!$E$17:$NM$17,((($J$2*7)+2)-1),0)</f>
        <v>0</v>
      </c>
      <c r="U15" s="18">
        <f>VLOOKUP($U$3,Planning_général!$E$18:$NM$18,((($J$2*7)+2)-1),0)</f>
        <v>0</v>
      </c>
      <c r="V15" s="18">
        <f>VLOOKUP($V$3,Planning_général!$E$19:$NM$19,((($J$2*7)+2)-1),0)</f>
        <v>0</v>
      </c>
      <c r="W15" s="18">
        <f>VLOOKUP($W$3,Planning_général!$E$20:$NM$20,((($J$2*7)+2)-1),0)</f>
        <v>0</v>
      </c>
      <c r="X15" s="18">
        <f>VLOOKUP($X$3,Planning_général!$E$21:$NM$21,((($J$2*7)+2)-1),0)</f>
        <v>0</v>
      </c>
      <c r="Y15" s="18">
        <f>VLOOKUP($Y$3,Planning_général!$E$22:$NM$22,((($J$2*7)+2)-1),0)</f>
        <v>0</v>
      </c>
      <c r="Z15" s="18">
        <f>VLOOKUP($Z$3,Planning_général!$E$23:$NM$23,((($J$2*7)+2)-1),0)</f>
        <v>0</v>
      </c>
      <c r="AA15" s="18">
        <f>VLOOKUP($AA$3,Planning_général!$E$24:$NM$24,((($J$2*7)+2)-1),0)</f>
        <v>0</v>
      </c>
      <c r="AB15" s="18">
        <f>VLOOKUP($AB$3,Planning_général!$E$25:$NM$25,((($J$2*7)+2)-1),0)</f>
        <v>0</v>
      </c>
      <c r="AC15" s="18">
        <f>VLOOKUP($AC$3,Planning_général!$E$26:$NM$26,((($J$2*7)+2)-1),0)</f>
        <v>0</v>
      </c>
      <c r="AD15" s="18">
        <f>VLOOKUP($AD$3,Planning_général!$E$27:$NM$27,((($J$2*7)+2)-1),0)</f>
        <v>0</v>
      </c>
      <c r="AE15" s="18">
        <f>VLOOKUP($AE$3,Planning_général!$E$28:$NM$28,((($J$2*7)+2)-1),0)</f>
        <v>0</v>
      </c>
      <c r="AF15" s="18">
        <f>VLOOKUP($AF$3,Planning_général!$E$29:$NM$29,((($J$2*7)+2)-1),0)</f>
        <v>0</v>
      </c>
      <c r="AG15" s="18" t="e">
        <f>VLOOKUP($AG$3,Planning_général!$E$30:$NM$30,((($J$2*7)+2)-1),0)</f>
        <v>#N/A</v>
      </c>
      <c r="AH15" s="18">
        <f>IF(ISNA(VLOOKUP($AH$3,Planning_général!$E$31:$NM$31,((($J$2*7)+2)-1),0)),0,VLOOKUP($AH$3,Planning_général!$E$31:$NM$31,((($J$2*7)+2)-1),0))</f>
        <v>0</v>
      </c>
      <c r="AL15" s="15" t="s">
        <v>51</v>
      </c>
      <c r="AM15" s="15" t="s">
        <v>77</v>
      </c>
      <c r="AN15" s="15" t="s">
        <v>63</v>
      </c>
      <c r="AO15" s="15" t="s">
        <v>177</v>
      </c>
      <c r="AQ15" s="158" t="s">
        <v>88</v>
      </c>
      <c r="BA15" s="7">
        <v>9</v>
      </c>
    </row>
    <row r="16" spans="2:53" ht="14.45" customHeight="1">
      <c r="B16" s="298"/>
      <c r="C16" s="298"/>
      <c r="D16" s="319"/>
      <c r="E16" s="320"/>
      <c r="F16" s="324"/>
      <c r="G16" s="363" t="str">
        <f t="shared" si="3"/>
        <v/>
      </c>
      <c r="H16" s="363"/>
      <c r="I16" s="364"/>
      <c r="J16" s="234" t="str">
        <f>IF(G16="","",IF(VLOOKUP(G16,Planning_général!$E$17:$F$62,2,0)=0,"",VLOOKUP(G16,Planning_général!$E$17:$F$62,2,0)))</f>
        <v/>
      </c>
      <c r="K16" s="26"/>
      <c r="L16" s="26"/>
      <c r="M16" s="26"/>
      <c r="N16" s="26"/>
      <c r="O16" s="26"/>
      <c r="P16" s="26"/>
      <c r="R16" s="23" t="str">
        <f>Planning_général!M10</f>
        <v>L</v>
      </c>
      <c r="S16" s="17" t="str">
        <f>VLOOKUP(R16,Planning_général!$NV$20:$NW$26,2,0)</f>
        <v>Lundi</v>
      </c>
      <c r="T16" s="18">
        <f>VLOOKUP($T$3,Planning_général!$E$17:$NM$17,((($J$2*7)+2)-0),0)</f>
        <v>0</v>
      </c>
      <c r="U16" s="18">
        <f>VLOOKUP($U$3,Planning_général!$E$18:$NM$18,((($J$2*7)+2)-0),0)</f>
        <v>0</v>
      </c>
      <c r="V16" s="18">
        <f>VLOOKUP($V$3,Planning_général!$E$19:$NM$19,((($J$2*7)+2)-0),0)</f>
        <v>0</v>
      </c>
      <c r="W16" s="18">
        <f>VLOOKUP($W$3,Planning_général!$E$20:$NM$20,((($J$2*7)+2)-0),0)</f>
        <v>0</v>
      </c>
      <c r="X16" s="18">
        <f>VLOOKUP($X$3,Planning_général!$E$21:$NM$21,((($J$2*7)+2)-0),0)</f>
        <v>0</v>
      </c>
      <c r="Y16" s="18">
        <f>VLOOKUP($Y$3,Planning_général!$E$22:$NM$22,((($J$2*7)+2)-0),0)</f>
        <v>0</v>
      </c>
      <c r="Z16" s="18">
        <f>VLOOKUP($Z$3,Planning_général!$E$23:$NM$23,((($J$2*7)+2)-0),0)</f>
        <v>0</v>
      </c>
      <c r="AA16" s="18">
        <f>VLOOKUP($AA$3,Planning_général!$E$24:$NM$24,((($J$2*7)+2)-0),0)</f>
        <v>0</v>
      </c>
      <c r="AB16" s="18">
        <f>VLOOKUP($AB$3,Planning_général!$E$25:$NM$25,((($J$2*7)+2)-0),0)</f>
        <v>0</v>
      </c>
      <c r="AC16" s="18">
        <f>VLOOKUP($AC$3,Planning_général!$E$26:$NM$26,((($J$2*7)+2)-0),0)</f>
        <v>0</v>
      </c>
      <c r="AD16" s="18">
        <f>VLOOKUP($AD$3,Planning_général!$E$27:$NM$27,((($J$2*7)+2)-0),0)</f>
        <v>0</v>
      </c>
      <c r="AE16" s="18">
        <f>VLOOKUP($AE$3,Planning_général!$E$28:$NM$28,((($J$2*7)+2)-0),0)</f>
        <v>0</v>
      </c>
      <c r="AF16" s="18">
        <f>VLOOKUP($AF$3,Planning_général!$E$29:$NM$29,((($J$2*7)+2)-0),0)</f>
        <v>0</v>
      </c>
      <c r="AG16" s="18" t="e">
        <f>VLOOKUP($AG$3,Planning_général!$E$30:$NM$30,((($J$2*7)+2)-0),0)</f>
        <v>#N/A</v>
      </c>
      <c r="AH16" s="18">
        <f>IF(ISNA(VLOOKUP($AH$3,Planning_général!$E$31:$NM$31,((($J$2*7)+2)-0),0)),0,VLOOKUP($AH$3,Planning_général!$E$31:$NM$31,((($J$2*7)+2)-0),0))</f>
        <v>0</v>
      </c>
      <c r="AL16" s="15" t="s">
        <v>44</v>
      </c>
      <c r="AM16" s="15" t="s">
        <v>74</v>
      </c>
      <c r="AN16" s="15" t="s">
        <v>65</v>
      </c>
      <c r="AO16" s="15" t="s">
        <v>66</v>
      </c>
      <c r="AQ16" s="158" t="s">
        <v>168</v>
      </c>
      <c r="BA16" s="7">
        <v>10</v>
      </c>
    </row>
    <row r="17" spans="2:53" ht="14.45" customHeight="1">
      <c r="B17" s="289" t="s">
        <v>34</v>
      </c>
      <c r="C17" s="289"/>
      <c r="D17" s="369" t="s">
        <v>65</v>
      </c>
      <c r="E17" s="370"/>
      <c r="F17" s="152" t="s">
        <v>54</v>
      </c>
      <c r="G17" s="299" t="str">
        <f>IF(O70="","",O70)</f>
        <v/>
      </c>
      <c r="H17" s="299"/>
      <c r="I17" s="300"/>
      <c r="J17" s="235" t="str">
        <f>IF(G17="","",IF(VLOOKUP(G17,Planning_général!$E$17:$F$62,2,0)=0,"",VLOOKUP(G17,Planning_général!$E$17:$F$62,2,0)))</f>
        <v/>
      </c>
      <c r="K17" s="26"/>
      <c r="L17" s="26"/>
      <c r="M17" s="26"/>
      <c r="N17" s="26"/>
      <c r="O17" s="26"/>
      <c r="P17" s="26"/>
      <c r="AL17" s="15" t="s">
        <v>41</v>
      </c>
      <c r="AM17" s="15" t="s">
        <v>75</v>
      </c>
      <c r="AN17" s="15" t="s">
        <v>67</v>
      </c>
      <c r="AO17" s="15" t="s">
        <v>68</v>
      </c>
      <c r="AQ17" s="158" t="s">
        <v>167</v>
      </c>
      <c r="BA17" s="7">
        <v>11</v>
      </c>
    </row>
    <row r="18" spans="2:53" ht="14.45" customHeight="1">
      <c r="B18" s="289"/>
      <c r="C18" s="289"/>
      <c r="D18" s="369"/>
      <c r="E18" s="370"/>
      <c r="F18" s="315" t="str">
        <f>VLOOKUP(D17,$AN$10:$AO$17,2,0)</f>
        <v>21 h 00 - 21 h 20</v>
      </c>
      <c r="G18" s="317" t="str">
        <f t="shared" ref="G18:G19" si="4">IF(O71="","",O71)</f>
        <v/>
      </c>
      <c r="H18" s="317"/>
      <c r="I18" s="318"/>
      <c r="J18" s="236" t="str">
        <f>IF(G18="","",IF(VLOOKUP(G18,Planning_général!$E$17:$F$62,2,0)=0,"",VLOOKUP(G18,Planning_général!$E$17:$F$62,2,0)))</f>
        <v/>
      </c>
      <c r="K18" s="26"/>
      <c r="L18" s="26"/>
      <c r="M18" s="26"/>
      <c r="N18" s="26"/>
      <c r="O18" s="26"/>
      <c r="P18" s="26"/>
      <c r="AL18" s="71" t="s">
        <v>39</v>
      </c>
      <c r="AM18" s="71" t="s">
        <v>171</v>
      </c>
      <c r="AN18" s="15" t="s">
        <v>53</v>
      </c>
      <c r="AO18" s="15" t="s">
        <v>55</v>
      </c>
      <c r="AQ18" s="158" t="s">
        <v>169</v>
      </c>
      <c r="BA18" s="7">
        <v>12</v>
      </c>
    </row>
    <row r="19" spans="2:53" ht="14.45" customHeight="1">
      <c r="B19" s="289"/>
      <c r="C19" s="289"/>
      <c r="D19" s="369"/>
      <c r="E19" s="370"/>
      <c r="F19" s="316"/>
      <c r="G19" s="301" t="str">
        <f t="shared" si="4"/>
        <v/>
      </c>
      <c r="H19" s="301"/>
      <c r="I19" s="302"/>
      <c r="J19" s="237" t="str">
        <f>IF(G19="","",IF(VLOOKUP(G19,Planning_général!$E$17:$F$62,2,0)=0,"",VLOOKUP(G19,Planning_général!$E$17:$F$62,2,0)))</f>
        <v/>
      </c>
      <c r="K19" s="21"/>
      <c r="L19" s="21"/>
      <c r="M19" s="62"/>
      <c r="N19" s="21"/>
      <c r="O19" s="21"/>
      <c r="P19" s="21"/>
      <c r="S19" s="15" t="s">
        <v>39</v>
      </c>
      <c r="T19" s="59" t="str">
        <f>IF(COUNTIF($T$10:$T$16,$S$19)=0,"",COUNTIF($T$10:$T$16,$S$19))</f>
        <v/>
      </c>
      <c r="U19" s="59" t="str">
        <f>IF(COUNTIF($U$10:$U$16,$S$19)=0,"",COUNTIF($U$10:$U$16,$S$19))</f>
        <v/>
      </c>
      <c r="V19" s="59" t="str">
        <f>IF(COUNTIF($V$10:$V$16,$S$19)=0,"",COUNTIF($V$10:$V$16,$S$19))</f>
        <v/>
      </c>
      <c r="W19" s="59" t="str">
        <f>IF(COUNTIF($W$10:$W$16,$S$19)=0,"",COUNTIF($W$10:$W$16,$S$19))</f>
        <v/>
      </c>
      <c r="X19" s="59" t="str">
        <f>IF(COUNTIF($X$10:$X$16,$S$19)=0,"",COUNTIF($X$10:$X$16,$S$19))</f>
        <v/>
      </c>
      <c r="Y19" s="59" t="str">
        <f>IF(COUNTIF($Y$10:$Y$16,$S$19)=0,"",COUNTIF($Y$10:$Y$16,$S$19))</f>
        <v/>
      </c>
      <c r="Z19" s="59" t="str">
        <f>IF(COUNTIF($Z$10:$Z$16,$S$19)=0,"",COUNTIF($Z$10:$Z$16,$S$19))</f>
        <v/>
      </c>
      <c r="AA19" s="59" t="str">
        <f>IF(COUNTIF($AA$10:$AA$16,$S$19)=0,"",COUNTIF($AA$10:$AA$16,$S$19))</f>
        <v/>
      </c>
      <c r="AB19" s="59" t="str">
        <f>IF(COUNTIF($AB$10:$AB$16,$S$19)=0,"",COUNTIF($AB$10:$AB$16,$S$19))</f>
        <v/>
      </c>
      <c r="AC19" s="59" t="str">
        <f>IF(COUNTIF($AC$10:$AC$16,$S$19)=0,"",COUNTIF($AC$10:$AC$16,$S$19))</f>
        <v/>
      </c>
      <c r="AD19" s="59" t="str">
        <f>IF(COUNTIF($AD$10:$AD$16,$S$19)=0,"",COUNTIF($AD$10:$AD$16,$S$19))</f>
        <v/>
      </c>
      <c r="AE19" s="59" t="str">
        <f>IF(COUNTIF($AE$10:$AE$16,$S$19)=0,"",COUNTIF($AE$10:$AE$16,$S$19))</f>
        <v/>
      </c>
      <c r="AF19" s="59" t="str">
        <f>IF(COUNTIF($AF$10:$AF$16,$S$19)=0,"",COUNTIF($AF$10:$AF$16,$S$19))</f>
        <v/>
      </c>
      <c r="AG19" s="59" t="str">
        <f>IF(COUNTIF($AG$10:$AG$16,$S$19)=0,"",COUNTIF($AG$10:$AG$16,$S$19))</f>
        <v/>
      </c>
      <c r="AH19" s="59" t="str">
        <f>IF(COUNTIF($AH$10:$AH$16,$S$19)=0,"",COUNTIF($AH$10:$AH$16,$S$19))</f>
        <v/>
      </c>
      <c r="BA19" s="7">
        <v>13</v>
      </c>
    </row>
    <row r="20" spans="2:53" ht="14.45" customHeight="1">
      <c r="B20" s="386" t="s">
        <v>75</v>
      </c>
      <c r="C20" s="386"/>
      <c r="D20" s="387" t="s">
        <v>67</v>
      </c>
      <c r="E20" s="387"/>
      <c r="F20" s="149" t="s">
        <v>54</v>
      </c>
      <c r="G20" s="283" t="str">
        <f>IF(O75="","",O75)</f>
        <v/>
      </c>
      <c r="H20" s="283"/>
      <c r="I20" s="284"/>
      <c r="J20" s="238" t="str">
        <f>IF(G20="","",IF(VLOOKUP(G20,Planning_général!$E$17:$F$62,2,0)=0,"",VLOOKUP(G20,Planning_général!$E$17:$F$62,2,0)))</f>
        <v/>
      </c>
      <c r="K20" s="21"/>
      <c r="L20" s="21"/>
      <c r="M20" s="21"/>
      <c r="N20" s="21"/>
      <c r="O20" s="21"/>
      <c r="P20" s="21"/>
      <c r="Q20" s="39"/>
      <c r="S20" s="30" t="str">
        <f t="shared" ref="S20:S21" si="5">AL10</f>
        <v>AM1</v>
      </c>
      <c r="T20" s="32" t="str">
        <f>IF(COUNTIF($T$10:$T$16,S20)=0,"",COUNTIF($T$10:$T$16,S20))</f>
        <v/>
      </c>
      <c r="U20" s="32" t="str">
        <f>IF(COUNTIF($U$10:$U$16,S20)=0,"",COUNTIF($U$10:$U$16,S20))</f>
        <v/>
      </c>
      <c r="V20" s="32" t="str">
        <f>IF(COUNTIF($V$10:$V$16,S20)=0,"",COUNTIF($V$10:$V$16,S20))</f>
        <v/>
      </c>
      <c r="W20" s="32" t="str">
        <f>IF(COUNTIF($W$10:$W$16,S20)=0,"",COUNTIF($W$10:$W$16,S20))</f>
        <v/>
      </c>
      <c r="X20" s="32" t="str">
        <f>IF(COUNTIF($X$10:$X$16,S20)=0,"",COUNTIF($X$10:$X$16,S20))</f>
        <v/>
      </c>
      <c r="Y20" s="32" t="str">
        <f>IF(COUNTIF($Y$10:$Y$16,S20)=0,"",COUNTIF($Y$10:$Y$16,S20))</f>
        <v/>
      </c>
      <c r="Z20" s="32" t="str">
        <f>IF(COUNTIF($Z$10:$Z$16,S20)=0,"",COUNTIF($Z$10:$Z$16,S20))</f>
        <v/>
      </c>
      <c r="AA20" s="32" t="str">
        <f>IF(COUNTIF($AA$10:$AA$16,$S$20)=0,"",COUNTIF($AA$10:$AA$16,$S$20))</f>
        <v/>
      </c>
      <c r="AB20" s="32" t="str">
        <f>IF(COUNTIF($AB$10:$AB$16,$S$20)=0,"",COUNTIF($AB$10:$AB$16,$S$20))</f>
        <v/>
      </c>
      <c r="AC20" s="32" t="str">
        <f>IF(COUNTIF($AC$10:$AC$16,$S$20)=0,"",COUNTIF($AC$10:$AC$16,$S$20))</f>
        <v/>
      </c>
      <c r="AD20" s="32" t="str">
        <f>IF(COUNTIF($AD$10:$AD$16,$S$20)=0,"",COUNTIF($AD$10:$AD$16,$S$20))</f>
        <v/>
      </c>
      <c r="AE20" s="32" t="str">
        <f>IF(COUNTIF($AE$10:$AE$16,$S$20)=0,"",COUNTIF($AE$10:$AE$16,$S$20))</f>
        <v/>
      </c>
      <c r="AF20" s="32" t="str">
        <f>IF(COUNTIF($AF$10:$AF$16,$S$20)=0,"",COUNTIF($AF$10:$AF$16,$S$20))</f>
        <v/>
      </c>
      <c r="AG20" s="32" t="str">
        <f>IF(COUNTIF($AG$10:$AG$16,$S$20)=0,"",COUNTIF($AG$10:$AG$16,$S$20))</f>
        <v/>
      </c>
      <c r="AH20" s="32" t="str">
        <f>IF(COUNTIF($AH$10:$AH$16,$S$20)=0,"",COUNTIF($AH$10:$AH$16,$S$20))</f>
        <v/>
      </c>
      <c r="BA20" s="7">
        <v>16</v>
      </c>
    </row>
    <row r="21" spans="2:53" ht="14.45" customHeight="1">
      <c r="B21" s="386"/>
      <c r="C21" s="386"/>
      <c r="D21" s="387"/>
      <c r="E21" s="387"/>
      <c r="F21" s="357" t="s">
        <v>178</v>
      </c>
      <c r="G21" s="381" t="str">
        <f>IF(O76="","",O76)</f>
        <v/>
      </c>
      <c r="H21" s="381"/>
      <c r="I21" s="382"/>
      <c r="J21" s="239" t="str">
        <f>IF(G21="","",IF(VLOOKUP(G21,Planning_général!$E$17:$F$62,2,0)=0,"",VLOOKUP(G21,Planning_général!$E$17:$F$62,2,0)))</f>
        <v/>
      </c>
      <c r="K21" s="21"/>
      <c r="L21" s="21"/>
      <c r="M21" s="21"/>
      <c r="N21" s="21"/>
      <c r="O21" s="21"/>
      <c r="P21" s="21"/>
      <c r="Q21" s="39"/>
      <c r="S21" s="30" t="str">
        <f t="shared" si="5"/>
        <v>M</v>
      </c>
      <c r="T21" s="32" t="str">
        <f t="shared" ref="T21:T28" si="6">IF(COUNTIF($T$10:$T$16,S21)=0,"",COUNTIF($T$10:$T$16,S21))</f>
        <v/>
      </c>
      <c r="U21" s="32" t="str">
        <f t="shared" ref="U21:U28" si="7">IF(COUNTIF($U$10:$U$16,S21)=0,"",COUNTIF($U$10:$U$16,S21))</f>
        <v/>
      </c>
      <c r="V21" s="32" t="str">
        <f t="shared" ref="V21:V28" si="8">IF(COUNTIF($V$10:$V$16,S21)=0,"",COUNTIF($V$10:$V$16,S21))</f>
        <v/>
      </c>
      <c r="W21" s="32" t="str">
        <f t="shared" ref="W21:W28" si="9">IF(COUNTIF($W$10:$W$16,S21)=0,"",COUNTIF($W$10:$W$16,S21))</f>
        <v/>
      </c>
      <c r="X21" s="32" t="str">
        <f t="shared" ref="X21:X28" si="10">IF(COUNTIF($X$10:$X$16,S21)=0,"",COUNTIF($X$10:$X$16,S21))</f>
        <v/>
      </c>
      <c r="Y21" s="32" t="str">
        <f t="shared" ref="Y21:Y28" si="11">IF(COUNTIF($Y$10:$Y$16,S21)=0,"",COUNTIF($Y$10:$Y$16,S21))</f>
        <v/>
      </c>
      <c r="Z21" s="32" t="str">
        <f t="shared" ref="Z21:Z28" si="12">IF(COUNTIF($Z$10:$Z$16,S21)=0,"",COUNTIF($Z$10:$Z$16,S21))</f>
        <v/>
      </c>
      <c r="AA21" s="32" t="str">
        <f>IF(COUNTIF($AA$10:$AA$16,$S$21)=0,"",COUNTIF($AA$10:$AA$16,$S$21))</f>
        <v/>
      </c>
      <c r="AB21" s="32" t="str">
        <f>IF(COUNTIF($AB$10:$AB$16,$S$21)=0,"",COUNTIF($AB$10:$AB$16,$S$21))</f>
        <v/>
      </c>
      <c r="AC21" s="32" t="str">
        <f>IF(COUNTIF($AC$10:$AC$16,$S$21)=0,"",COUNTIF($AC$10:$AC$16,$S$21))</f>
        <v/>
      </c>
      <c r="AD21" s="32" t="str">
        <f>IF(COUNTIF($AD$10:$AD$16,$S$21)=0,"",COUNTIF($AD$10:$AD$16,$S$21))</f>
        <v/>
      </c>
      <c r="AE21" s="32" t="str">
        <f>IF(COUNTIF($AE$10:$AE$16,$S$21)=0,"",COUNTIF($AE$10:$AE$16,$S$21))</f>
        <v/>
      </c>
      <c r="AF21" s="32" t="str">
        <f>IF(COUNTIF($AF$10:$AF$16,$S$21)=0,"",COUNTIF($AF$10:$AF$16,$S$21))</f>
        <v/>
      </c>
      <c r="AG21" s="32" t="str">
        <f>IF(COUNTIF($AG$10:$AG$16,$S$21)=0,"",COUNTIF($AG$10:$AG$16,$S$21))</f>
        <v/>
      </c>
      <c r="AH21" s="32" t="str">
        <f>IF(COUNTIF($AH$10:$AH$16,$S$21)=0,"",COUNTIF($AH$10:$AH$16,$S$21))</f>
        <v/>
      </c>
      <c r="BA21" s="7">
        <v>17</v>
      </c>
    </row>
    <row r="22" spans="2:53" ht="14.45" customHeight="1">
      <c r="B22" s="386"/>
      <c r="C22" s="386"/>
      <c r="D22" s="387"/>
      <c r="E22" s="387"/>
      <c r="F22" s="358"/>
      <c r="G22" s="388" t="str">
        <f>IF(O77="","",O77)</f>
        <v/>
      </c>
      <c r="H22" s="388"/>
      <c r="I22" s="389"/>
      <c r="J22" s="240" t="str">
        <f>IF(G22="","",IF(VLOOKUP(G22,Planning_général!$E$17:$F$62,2,0)=0,"",VLOOKUP(G22,Planning_général!$E$17:$F$62,2,0)))</f>
        <v/>
      </c>
      <c r="K22" s="21"/>
      <c r="L22" s="21"/>
      <c r="M22" s="21"/>
      <c r="N22" s="21"/>
      <c r="O22" s="21"/>
      <c r="P22" s="21"/>
      <c r="Q22" s="39"/>
      <c r="S22" s="30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BA22" s="7"/>
    </row>
    <row r="23" spans="2:53" ht="3.95" customHeight="1">
      <c r="B23" s="56"/>
      <c r="C23" s="57"/>
      <c r="D23" s="57"/>
      <c r="E23" s="57"/>
      <c r="F23" s="57"/>
      <c r="G23" s="57"/>
      <c r="H23" s="57"/>
      <c r="I23" s="57"/>
      <c r="J23" s="241"/>
      <c r="K23" s="21"/>
      <c r="L23" s="21"/>
      <c r="M23" s="21"/>
      <c r="N23" s="21"/>
      <c r="O23" s="21"/>
      <c r="P23" s="21"/>
      <c r="Q23" s="39"/>
      <c r="S23" s="30" t="str">
        <f t="shared" ref="S23:S28" si="13">AL12</f>
        <v>AM2</v>
      </c>
      <c r="T23" s="32" t="str">
        <f t="shared" si="6"/>
        <v/>
      </c>
      <c r="U23" s="32" t="str">
        <f t="shared" si="7"/>
        <v/>
      </c>
      <c r="V23" s="32" t="str">
        <f t="shared" si="8"/>
        <v/>
      </c>
      <c r="W23" s="32" t="str">
        <f t="shared" si="9"/>
        <v/>
      </c>
      <c r="X23" s="32" t="str">
        <f t="shared" si="10"/>
        <v/>
      </c>
      <c r="Y23" s="32" t="str">
        <f t="shared" si="11"/>
        <v/>
      </c>
      <c r="Z23" s="32" t="str">
        <f>IF(COUNTIF($Z$10:$Z$16,S23)=0,"",COUNTIF($Z$10:$Z$16,S23))</f>
        <v/>
      </c>
      <c r="AA23" s="32" t="str">
        <f>IF(COUNTIF($AA$10:$AA$16,S23)=0,"",COUNTIF($AA$10:$AA$16,S23))</f>
        <v/>
      </c>
      <c r="AB23" s="32" t="str">
        <f>IF(COUNTIF($AB$10:$AB$16,$S$23)=0,"",COUNTIF($AB$10:$AB$16,$S$23))</f>
        <v/>
      </c>
      <c r="AC23" s="32" t="str">
        <f>IF(COUNTIF($AC$10:$AC$16,$S$23)=0,"",COUNTIF($AC$10:$AC$16,$S$23))</f>
        <v/>
      </c>
      <c r="AD23" s="32" t="str">
        <f>IF(COUNTIF($AD$10:$AD$16,$S$23)=0,"",COUNTIF($AD$10:$AD$16,$S$23))</f>
        <v/>
      </c>
      <c r="AE23" s="32" t="str">
        <f>IF(COUNTIF($AE$10:$AE$16,$S$23)=0,"",COUNTIF($AE$10:$AE$16,$S$23))</f>
        <v/>
      </c>
      <c r="AF23" s="32" t="str">
        <f>IF(COUNTIF($AF$10:$AF$16,$S$23)=0,"",COUNTIF($AF$10:$AF$16,$S$23))</f>
        <v/>
      </c>
      <c r="AG23" s="32" t="str">
        <f>IF(COUNTIF($AG$10:$AG$16,$S$23)=0,"",COUNTIF($AG$10:$AG$16,$S$23))</f>
        <v/>
      </c>
      <c r="AH23" s="32" t="str">
        <f>IF(COUNTIF($AH$10:$AH$16,$S$23)=0,"",COUNTIF($AH$10:$AH$16,$S$23))</f>
        <v/>
      </c>
      <c r="BA23" s="7">
        <v>18</v>
      </c>
    </row>
    <row r="24" spans="2:53" ht="14.45" customHeight="1">
      <c r="B24" s="393" t="s">
        <v>35</v>
      </c>
      <c r="C24" s="394"/>
      <c r="D24" s="405" t="s">
        <v>53</v>
      </c>
      <c r="E24" s="406"/>
      <c r="F24" s="154" t="s">
        <v>54</v>
      </c>
      <c r="G24" s="375" t="str">
        <f t="shared" ref="G24:G29" si="14">IF(O42="","",O42)</f>
        <v/>
      </c>
      <c r="H24" s="376"/>
      <c r="I24" s="376"/>
      <c r="J24" s="242" t="str">
        <f>IF(G24="","",IF(VLOOKUP(G24,Planning_général!$E$17:$F$62,2,0)=0,"",VLOOKUP(G24,Planning_général!$E$17:$F$62,2,0)))</f>
        <v/>
      </c>
      <c r="K24" s="21"/>
      <c r="L24" s="21"/>
      <c r="M24" s="21"/>
      <c r="N24" s="21"/>
      <c r="O24" s="21"/>
      <c r="P24" s="21"/>
      <c r="Q24" s="39"/>
      <c r="S24" s="30" t="str">
        <f t="shared" si="13"/>
        <v>J</v>
      </c>
      <c r="T24" s="32" t="str">
        <f t="shared" si="6"/>
        <v/>
      </c>
      <c r="U24" s="32" t="str">
        <f t="shared" si="7"/>
        <v/>
      </c>
      <c r="V24" s="32" t="str">
        <f t="shared" si="8"/>
        <v/>
      </c>
      <c r="W24" s="32" t="str">
        <f t="shared" si="9"/>
        <v/>
      </c>
      <c r="X24" s="32" t="str">
        <f t="shared" si="10"/>
        <v/>
      </c>
      <c r="Y24" s="32" t="str">
        <f t="shared" si="11"/>
        <v/>
      </c>
      <c r="Z24" s="32" t="str">
        <f t="shared" si="12"/>
        <v/>
      </c>
      <c r="AA24" s="32" t="str">
        <f>IF(COUNTIF($AA$10:$AA$16,$S$24)=0,"",COUNTIF($AA$10:$AA$16,$S$24))</f>
        <v/>
      </c>
      <c r="AB24" s="32" t="str">
        <f>IF(COUNTIF($AB$10:$AB$16,$S$24)=0,"",COUNTIF($AB$10:$AB$16,$S$24))</f>
        <v/>
      </c>
      <c r="AC24" s="32" t="str">
        <f>IF(COUNTIF($AC$10:$AC$16,$S$24)=0,"",COUNTIF($AC$10:$AC$16,$S$24))</f>
        <v/>
      </c>
      <c r="AD24" s="32" t="str">
        <f>IF(COUNTIF($AD$10:$AD$16,$S$24)=0,"",COUNTIF($AD$10:$AD$16,$S$24))</f>
        <v/>
      </c>
      <c r="AE24" s="32" t="str">
        <f>IF(COUNTIF($AE$10:$AE$16,$S$24)=0,"",COUNTIF($AE$10:$AE$16,$S$24))</f>
        <v/>
      </c>
      <c r="AF24" s="32" t="str">
        <f>IF(COUNTIF($AF$10:$AF$16,$S$24)=0,"",COUNTIF($AF$10:$AF$16,$S$24))</f>
        <v/>
      </c>
      <c r="AG24" s="32" t="str">
        <f>IF(COUNTIF($AG$10:$AG$16,$S$24)=0,"",COUNTIF($AG$10:$AG$16,$S$24))</f>
        <v/>
      </c>
      <c r="AH24" s="32" t="str">
        <f>IF(COUNTIF($AH$10:$AH$16,$S$24)=0,"",COUNTIF($AH$10:$AH$16,$S$24))</f>
        <v/>
      </c>
      <c r="BA24" s="7">
        <v>19</v>
      </c>
    </row>
    <row r="25" spans="2:53" ht="14.45" customHeight="1">
      <c r="B25" s="395"/>
      <c r="C25" s="396"/>
      <c r="D25" s="373"/>
      <c r="E25" s="374"/>
      <c r="F25" s="155" t="str">
        <f>VLOOKUP(D24,$AN$10:$AO$17,2,0)</f>
        <v>9 h - 9 h 20</v>
      </c>
      <c r="G25" s="377" t="str">
        <f t="shared" si="14"/>
        <v/>
      </c>
      <c r="H25" s="378"/>
      <c r="I25" s="378"/>
      <c r="J25" s="243" t="str">
        <f>IF(G25="","",IF(VLOOKUP(G25,Planning_général!$E$17:$F$62,2,0)=0,"",VLOOKUP(G25,Planning_général!$E$17:$F$62,2,0)))</f>
        <v/>
      </c>
      <c r="K25" s="21"/>
      <c r="L25" s="21"/>
      <c r="M25" s="21"/>
      <c r="N25" s="21"/>
      <c r="O25" s="21"/>
      <c r="P25" s="21"/>
      <c r="Q25" s="39"/>
      <c r="S25" s="30" t="str">
        <f t="shared" si="13"/>
        <v>AM3</v>
      </c>
      <c r="T25" s="32" t="str">
        <f t="shared" si="6"/>
        <v/>
      </c>
      <c r="U25" s="32" t="str">
        <f t="shared" si="7"/>
        <v/>
      </c>
      <c r="V25" s="32" t="str">
        <f t="shared" si="8"/>
        <v/>
      </c>
      <c r="W25" s="32" t="str">
        <f t="shared" si="9"/>
        <v/>
      </c>
      <c r="X25" s="32" t="str">
        <f t="shared" si="10"/>
        <v/>
      </c>
      <c r="Y25" s="32" t="str">
        <f t="shared" si="11"/>
        <v/>
      </c>
      <c r="Z25" s="32" t="str">
        <f>IF(COUNTIF($Z$10:$Z$16,$S$25)=0,"",COUNTIF($Z$10:$Z$16,S25))</f>
        <v/>
      </c>
      <c r="AA25" s="53" t="str">
        <f>IF(COUNTIF($AA$10:$AA$16,$S$25)=0,"",COUNTIF($AA$10:$AA$16,$S$25))</f>
        <v/>
      </c>
      <c r="AB25" s="53" t="str">
        <f>IF(COUNTIF($AB$10:$AB$16,$S$25)=0,"",COUNTIF($AB$10:$AB$16,$S$25))</f>
        <v/>
      </c>
      <c r="AC25" s="53" t="str">
        <f>IF(COUNTIF($AC$10:$AC$16,$S$25)=0,"",COUNTIF($AC$10:$AC$16,$S$25))</f>
        <v/>
      </c>
      <c r="AD25" s="53" t="str">
        <f>IF(COUNTIF($AD$10:$AD$16,$S$25)=0,"",COUNTIF($AD$10:$AD$16,$S$25))</f>
        <v/>
      </c>
      <c r="AE25" s="53" t="str">
        <f>IF(COUNTIF($AE$10:$AE$16,$S$25)=0,"",COUNTIF($AE$10:$AE$16,$S$25))</f>
        <v/>
      </c>
      <c r="AF25" s="53" t="str">
        <f>IF(COUNTIF($AF$10:$AF$16,$S$25)=0,"",COUNTIF($AF$10:$AF$16,$S$25))</f>
        <v/>
      </c>
      <c r="AG25" s="53" t="str">
        <f>IF(COUNTIF($AG$10:$AG$16,$S$25)=0,"",COUNTIF($AG$10:$AG$16,$S$25))</f>
        <v/>
      </c>
      <c r="AH25" s="53" t="str">
        <f>IF(COUNTIF($AH$10:$AH$16,$S$25)=0,"",COUNTIF($AH$10:$AH$16,$S$25))</f>
        <v/>
      </c>
      <c r="BA25" s="7">
        <v>20</v>
      </c>
    </row>
    <row r="26" spans="2:53" ht="14.45" customHeight="1">
      <c r="B26" s="395"/>
      <c r="C26" s="396"/>
      <c r="D26" s="371" t="s">
        <v>59</v>
      </c>
      <c r="E26" s="372"/>
      <c r="F26" s="154" t="s">
        <v>54</v>
      </c>
      <c r="G26" s="377" t="str">
        <f t="shared" si="14"/>
        <v/>
      </c>
      <c r="H26" s="378"/>
      <c r="I26" s="378"/>
      <c r="J26" s="243" t="str">
        <f>IF(G26="","",IF(VLOOKUP(G26,Planning_général!$E$17:$F$62,2,0)=0,"",VLOOKUP(G26,Planning_général!$E$17:$F$62,2,0)))</f>
        <v/>
      </c>
      <c r="K26" s="27"/>
      <c r="L26" s="27"/>
      <c r="M26" s="27"/>
      <c r="N26" s="27"/>
      <c r="O26" s="27"/>
      <c r="P26" s="27"/>
      <c r="Q26" s="39"/>
      <c r="S26" s="30" t="str">
        <f t="shared" si="13"/>
        <v>AP</v>
      </c>
      <c r="T26" s="32" t="str">
        <f t="shared" si="6"/>
        <v/>
      </c>
      <c r="U26" s="32" t="str">
        <f t="shared" si="7"/>
        <v/>
      </c>
      <c r="V26" s="32" t="str">
        <f t="shared" si="8"/>
        <v/>
      </c>
      <c r="W26" s="32" t="str">
        <f t="shared" si="9"/>
        <v/>
      </c>
      <c r="X26" s="32" t="str">
        <f t="shared" si="10"/>
        <v/>
      </c>
      <c r="Y26" s="32" t="str">
        <f t="shared" si="11"/>
        <v/>
      </c>
      <c r="Z26" s="32" t="str">
        <f>IF(COUNTIF($Z$10:$Z$16,$S$26)=0,"",COUNTIF($Z$10:$Z$16,S26))</f>
        <v/>
      </c>
      <c r="AA26" s="53" t="str">
        <f>IF(COUNTIF($AA$10:$AA$16,$S$26)=0,"",COUNTIF($AA$10:$AA$16,$S$26))</f>
        <v/>
      </c>
      <c r="AB26" s="53" t="str">
        <f>IF(COUNTIF($AB$10:$AB$16,$S$26)=0,"",COUNTIF($AB$10:$AB$16,$S$26))</f>
        <v/>
      </c>
      <c r="AC26" s="53" t="str">
        <f>IF(COUNTIF($AC$10:$AC$16,$S$26)=0,"",COUNTIF($AC$10:$AC$16,$S$26))</f>
        <v/>
      </c>
      <c r="AD26" s="53" t="str">
        <f>IF(COUNTIF($AD$10:$AD$16,$S$26)=0,"",COUNTIF($AD$10:$AD$16,$S$26))</f>
        <v/>
      </c>
      <c r="AE26" s="53" t="str">
        <f>IF(COUNTIF($AE$10:$AE$16,$S$26)=0,"",COUNTIF($AE$10:$AE$16,$S$26))</f>
        <v/>
      </c>
      <c r="AF26" s="53" t="str">
        <f>IF(COUNTIF($AF$10:$AF$16,$S$26)=0,"",COUNTIF($AF$10:$AF$16,$S$26))</f>
        <v/>
      </c>
      <c r="AG26" s="53" t="str">
        <f>IF(COUNTIF($AG$10:$AG$16,$S$26)=0,"",COUNTIF($AG$10:$AG$16,$S$26))</f>
        <v/>
      </c>
      <c r="AH26" s="53" t="str">
        <f>IF(COUNTIF($AH$10:$AH$16,$S$26)=0,"",COUNTIF($AH$10:$AH$16,$S$26))</f>
        <v/>
      </c>
      <c r="BA26" s="7">
        <v>21</v>
      </c>
    </row>
    <row r="27" spans="2:53" ht="14.45" customHeight="1">
      <c r="B27" s="395"/>
      <c r="C27" s="396"/>
      <c r="D27" s="373"/>
      <c r="E27" s="374"/>
      <c r="F27" s="156" t="str">
        <f>VLOOKUP(D26,$AN$10:$AO$17,2,0)</f>
        <v>9 h 20 - 9 h 40</v>
      </c>
      <c r="G27" s="377" t="str">
        <f>IF(O45="","",O45)</f>
        <v/>
      </c>
      <c r="H27" s="378"/>
      <c r="I27" s="378"/>
      <c r="J27" s="243" t="str">
        <f>IF(G27="","",IF(VLOOKUP(G27,Planning_général!$E$17:$F$62,2,0)=0,"",VLOOKUP(G27,Planning_général!$E$17:$F$62,2,0)))</f>
        <v/>
      </c>
      <c r="K27" s="21"/>
      <c r="L27" s="21"/>
      <c r="M27" s="21"/>
      <c r="N27" s="21"/>
      <c r="O27" s="21"/>
      <c r="P27" s="21"/>
      <c r="Q27" s="39"/>
      <c r="S27" s="30" t="str">
        <f t="shared" si="13"/>
        <v>S</v>
      </c>
      <c r="T27" s="32" t="str">
        <f t="shared" si="6"/>
        <v/>
      </c>
      <c r="U27" s="32" t="str">
        <f t="shared" si="7"/>
        <v/>
      </c>
      <c r="V27" s="32" t="str">
        <f t="shared" si="8"/>
        <v/>
      </c>
      <c r="W27" s="32" t="str">
        <f t="shared" si="9"/>
        <v/>
      </c>
      <c r="X27" s="32" t="str">
        <f t="shared" si="10"/>
        <v/>
      </c>
      <c r="Y27" s="32" t="str">
        <f t="shared" si="11"/>
        <v/>
      </c>
      <c r="Z27" s="32" t="str">
        <f>IF(COUNTIF($Z$10:$Z$16,$S$27)=0,"",COUNTIF($Z$10:$Z$16,S27))</f>
        <v/>
      </c>
      <c r="AA27" s="53" t="str">
        <f>IF(COUNTIF($AA$10:$AA$16,$S$27)=0,"",COUNTIF($AA$10:$AA$16,$S$27))</f>
        <v/>
      </c>
      <c r="AB27" s="53" t="str">
        <f>IF(COUNTIF($AB$10:$AB$16,$S$27)=0,"",COUNTIF($AB$10:$AB$16,$S$27))</f>
        <v/>
      </c>
      <c r="AC27" s="53" t="str">
        <f>IF(COUNTIF($AC$10:$AC$16,$S$27)=0,"",COUNTIF($AC$10:$AC$16,$S$27))</f>
        <v/>
      </c>
      <c r="AD27" s="53" t="str">
        <f>IF(COUNTIF($AD$10:$AD$16,$S$27)=0,"",COUNTIF($AD$10:$AD$16,$S$27))</f>
        <v/>
      </c>
      <c r="AE27" s="53" t="str">
        <f>IF(COUNTIF($AE$10:$AE$16,$S$27)=0,"",COUNTIF($AE$10:$AE$16,$S$27))</f>
        <v/>
      </c>
      <c r="AF27" s="53" t="str">
        <f>IF(COUNTIF($AF$10:$AF$16,$S$27)=0,"",COUNTIF($AF$10:$AF$16,$S$27))</f>
        <v/>
      </c>
      <c r="AG27" s="53" t="str">
        <f>IF(COUNTIF($AG$10:$AG$16,$S$27)=0,"",COUNTIF($AG$10:$AG$16,$S$27))</f>
        <v/>
      </c>
      <c r="AH27" s="53" t="str">
        <f>IF(COUNTIF($AH$10:$AH$16,$S$27)=0,"",COUNTIF($AH$10:$AH$16,$S$27))</f>
        <v/>
      </c>
      <c r="BA27" s="7">
        <v>22</v>
      </c>
    </row>
    <row r="28" spans="2:53" ht="14.45" customHeight="1">
      <c r="B28" s="395"/>
      <c r="C28" s="396"/>
      <c r="D28" s="371" t="s">
        <v>61</v>
      </c>
      <c r="E28" s="372"/>
      <c r="F28" s="154" t="s">
        <v>54</v>
      </c>
      <c r="G28" s="377" t="str">
        <f t="shared" si="14"/>
        <v/>
      </c>
      <c r="H28" s="378"/>
      <c r="I28" s="378"/>
      <c r="J28" s="243" t="str">
        <f>IF(G28="","",IF(VLOOKUP(G28,Planning_général!$E$17:$F$62,2,0)=0,"",VLOOKUP(G28,Planning_général!$E$17:$F$62,2,0)))</f>
        <v/>
      </c>
      <c r="K28" s="21"/>
      <c r="L28" s="21"/>
      <c r="M28" s="21"/>
      <c r="N28" s="21"/>
      <c r="O28" s="21"/>
      <c r="P28" s="21"/>
      <c r="Q28" s="39"/>
      <c r="S28" s="38" t="str">
        <f t="shared" si="13"/>
        <v>N</v>
      </c>
      <c r="T28" s="32" t="str">
        <f t="shared" si="6"/>
        <v/>
      </c>
      <c r="U28" s="32" t="str">
        <f t="shared" si="7"/>
        <v/>
      </c>
      <c r="V28" s="32" t="str">
        <f t="shared" si="8"/>
        <v/>
      </c>
      <c r="W28" s="32" t="str">
        <f t="shared" si="9"/>
        <v/>
      </c>
      <c r="X28" s="32" t="str">
        <f t="shared" si="10"/>
        <v/>
      </c>
      <c r="Y28" s="32" t="str">
        <f t="shared" si="11"/>
        <v/>
      </c>
      <c r="Z28" s="32" t="str">
        <f t="shared" si="12"/>
        <v/>
      </c>
      <c r="AA28" s="53" t="str">
        <f>IF(COUNTIF($AA$10:$AA$16,$S$28)=0,"",COUNTIF($AA$10:$AA$16,$S$28))</f>
        <v/>
      </c>
      <c r="AB28" s="53" t="str">
        <f>IF(COUNTIF($AB$10:$AB$16,$S$28)=0,"",COUNTIF($AB$10:$AB$16,$S$28))</f>
        <v/>
      </c>
      <c r="AC28" s="53" t="str">
        <f>IF(COUNTIF($AC$10:$AC$16,$S$28)=0,"",COUNTIF($AC$10:$AC$16,$S$28))</f>
        <v/>
      </c>
      <c r="AD28" s="53" t="str">
        <f>IF(COUNTIF($AD$10:$AD$16,$S$28)=0,"",COUNTIF($AD$10:$AD$16,$S$28))</f>
        <v/>
      </c>
      <c r="AE28" s="53" t="str">
        <f>IF(COUNTIF($AE$10:$AE$16,$S$28)=0,"",COUNTIF($AE$10:$AE$16,$S$28))</f>
        <v/>
      </c>
      <c r="AF28" s="53" t="str">
        <f>IF(COUNTIF($AF$10:$AF$16,$S$28)=0,"",COUNTIF($AF$10:$AF$16,$S$28))</f>
        <v/>
      </c>
      <c r="AG28" s="53" t="str">
        <f>IF(COUNTIF($AG$10:$AG$16,$S$28)=0,"",COUNTIF($AG$10:$AG$16,$S$28))</f>
        <v/>
      </c>
      <c r="AH28" s="53" t="str">
        <f>IF(COUNTIF($AH$10:$AH$16,$S$28)=0,"",COUNTIF($AH$10:$AH$16,$S$28))</f>
        <v/>
      </c>
      <c r="BA28" s="7">
        <v>23</v>
      </c>
    </row>
    <row r="29" spans="2:53" ht="14.45" customHeight="1">
      <c r="B29" s="397"/>
      <c r="C29" s="398"/>
      <c r="D29" s="373"/>
      <c r="E29" s="374"/>
      <c r="F29" s="156" t="str">
        <f>VLOOKUP(D28,$AN$10:$AO$17,2,0)</f>
        <v>9 h 40 - 10 h 00</v>
      </c>
      <c r="G29" s="379" t="str">
        <f t="shared" si="14"/>
        <v/>
      </c>
      <c r="H29" s="380"/>
      <c r="I29" s="380"/>
      <c r="J29" s="244" t="str">
        <f>IF(G29="","",IF(VLOOKUP(G29,Planning_général!$E$17:$F$62,2,0)=0,"",VLOOKUP(G29,Planning_général!$E$17:$F$62,2,0)))</f>
        <v/>
      </c>
      <c r="K29" s="21"/>
      <c r="L29" s="21"/>
      <c r="M29" s="21"/>
      <c r="N29" s="21"/>
      <c r="O29" s="21"/>
      <c r="P29" s="21"/>
      <c r="Q29" s="39"/>
      <c r="S29" s="40" t="s">
        <v>80</v>
      </c>
      <c r="T29" s="41">
        <f>MAX(T19:T28)</f>
        <v>0</v>
      </c>
      <c r="U29" s="41">
        <f t="shared" ref="U29:AG29" si="15">MAX(U19:U28)</f>
        <v>0</v>
      </c>
      <c r="V29" s="41">
        <f t="shared" si="15"/>
        <v>0</v>
      </c>
      <c r="W29" s="41">
        <f t="shared" si="15"/>
        <v>0</v>
      </c>
      <c r="X29" s="41">
        <f t="shared" si="15"/>
        <v>0</v>
      </c>
      <c r="Y29" s="41">
        <f t="shared" si="15"/>
        <v>0</v>
      </c>
      <c r="Z29" s="41">
        <f t="shared" si="15"/>
        <v>0</v>
      </c>
      <c r="AA29" s="41">
        <f t="shared" si="15"/>
        <v>0</v>
      </c>
      <c r="AB29" s="41">
        <f t="shared" si="15"/>
        <v>0</v>
      </c>
      <c r="AC29" s="41">
        <f t="shared" si="15"/>
        <v>0</v>
      </c>
      <c r="AD29" s="41">
        <f t="shared" si="15"/>
        <v>0</v>
      </c>
      <c r="AE29" s="41">
        <f t="shared" si="15"/>
        <v>0</v>
      </c>
      <c r="AF29" s="41">
        <f t="shared" si="15"/>
        <v>0</v>
      </c>
      <c r="AG29" s="41">
        <f t="shared" si="15"/>
        <v>0</v>
      </c>
      <c r="AH29" s="41">
        <f>MAX(AH19:AH28)</f>
        <v>0</v>
      </c>
      <c r="BA29" s="7">
        <v>24</v>
      </c>
    </row>
    <row r="30" spans="2:53" ht="3.95" customHeight="1">
      <c r="B30" s="56"/>
      <c r="C30" s="57"/>
      <c r="D30" s="57"/>
      <c r="E30" s="57"/>
      <c r="F30" s="57"/>
      <c r="G30" s="57"/>
      <c r="H30" s="57"/>
      <c r="I30" s="57"/>
      <c r="J30" s="58"/>
      <c r="K30" s="21"/>
      <c r="L30" s="21"/>
      <c r="M30" s="21"/>
      <c r="N30" s="21"/>
      <c r="O30" s="21"/>
      <c r="P30" s="21"/>
      <c r="S30" s="117" t="s">
        <v>170</v>
      </c>
      <c r="T30" s="118">
        <f t="shared" ref="T30:AH30" si="16">MIN(T20:T28)</f>
        <v>0</v>
      </c>
      <c r="U30" s="118">
        <f t="shared" si="16"/>
        <v>0</v>
      </c>
      <c r="V30" s="118">
        <f t="shared" si="16"/>
        <v>0</v>
      </c>
      <c r="W30" s="118">
        <f t="shared" si="16"/>
        <v>0</v>
      </c>
      <c r="X30" s="118">
        <f t="shared" si="16"/>
        <v>0</v>
      </c>
      <c r="Y30" s="118">
        <f t="shared" si="16"/>
        <v>0</v>
      </c>
      <c r="Z30" s="118">
        <f t="shared" si="16"/>
        <v>0</v>
      </c>
      <c r="AA30" s="118">
        <f t="shared" si="16"/>
        <v>0</v>
      </c>
      <c r="AB30" s="118">
        <f t="shared" si="16"/>
        <v>0</v>
      </c>
      <c r="AC30" s="118">
        <f t="shared" si="16"/>
        <v>0</v>
      </c>
      <c r="AD30" s="118">
        <f t="shared" si="16"/>
        <v>0</v>
      </c>
      <c r="AE30" s="118">
        <f t="shared" si="16"/>
        <v>0</v>
      </c>
      <c r="AF30" s="118">
        <f t="shared" si="16"/>
        <v>0</v>
      </c>
      <c r="AG30" s="118">
        <f t="shared" si="16"/>
        <v>0</v>
      </c>
      <c r="AH30" s="118">
        <f t="shared" si="16"/>
        <v>0</v>
      </c>
      <c r="BA30" s="7">
        <v>25</v>
      </c>
    </row>
    <row r="31" spans="2:53" ht="26.1" customHeight="1">
      <c r="B31" s="399" t="s">
        <v>176</v>
      </c>
      <c r="C31" s="400"/>
      <c r="D31" s="14" t="s">
        <v>8</v>
      </c>
      <c r="E31" s="390" t="str">
        <f t="shared" ref="E31:E36" si="17">VLOOKUP(D31,$L$84:$P$90,3,0)</f>
        <v/>
      </c>
      <c r="F31" s="391"/>
      <c r="G31" s="391"/>
      <c r="H31" s="391"/>
      <c r="I31" s="391"/>
      <c r="J31" s="392"/>
      <c r="K31" s="21"/>
      <c r="L31" s="21"/>
      <c r="M31" s="21"/>
      <c r="N31" s="21"/>
      <c r="O31" s="287" t="s">
        <v>83</v>
      </c>
      <c r="P31" s="287"/>
      <c r="BA31" s="7">
        <v>26</v>
      </c>
    </row>
    <row r="32" spans="2:53" ht="26.1" customHeight="1">
      <c r="B32" s="401"/>
      <c r="C32" s="402"/>
      <c r="D32" s="14" t="s">
        <v>9</v>
      </c>
      <c r="E32" s="390" t="str">
        <f t="shared" si="17"/>
        <v/>
      </c>
      <c r="F32" s="391"/>
      <c r="G32" s="391"/>
      <c r="H32" s="391"/>
      <c r="I32" s="391"/>
      <c r="J32" s="392"/>
      <c r="K32" s="21"/>
      <c r="L32" s="21"/>
      <c r="M32" s="21"/>
      <c r="N32" s="21"/>
      <c r="O32" s="287"/>
      <c r="P32" s="287"/>
      <c r="Q32" s="42"/>
      <c r="R32" s="42"/>
      <c r="S32" s="42"/>
      <c r="T32" s="46" t="str">
        <f>IF(T29=0,"",IF(T19=T29,$S$19,IF(T20=T29,$S$20,IF(T21=T29,$S$21,IF(T23=T29,$S$23,IF(T24=T29,$S$24,IF(T25=T29,$S$25,IF(T26=T29,$S$26,IF(T27=T29,$S$27,IF(T28=T29,$S$28,""))))))))))</f>
        <v/>
      </c>
      <c r="U32" s="46" t="str">
        <f>IF(U29=0,"",IF(U19=U29,$S$19,IF(U20=U29,$S$20,IF(U21=U29,$S$21,IF(U23=U29,$S$23,IF(U24=U29,$S$24,IF(U25=U29,$S$25,IF(U26=U29,$S$26,IF(U27=U29,$S$27,IF(U28=U29,$S$28,""))))))))))</f>
        <v/>
      </c>
      <c r="V32" s="46" t="str">
        <f t="shared" ref="V32:AG32" si="18">IF(V29=0,"",IF(V19=V29,$S$19,IF(V20=V29,$S$20,IF(V21=V29,$S$21,IF(V23=V29,$S$23,IF(V24=V29,$S$24,IF(V25=V29,$S$25,IF(V26=V29,$S$26,IF(V27=V29,$S$27,IF(V28=V29,$S$28,""))))))))))</f>
        <v/>
      </c>
      <c r="W32" s="46" t="str">
        <f t="shared" si="18"/>
        <v/>
      </c>
      <c r="X32" s="46" t="str">
        <f t="shared" si="18"/>
        <v/>
      </c>
      <c r="Y32" s="46" t="str">
        <f t="shared" si="18"/>
        <v/>
      </c>
      <c r="Z32" s="46" t="str">
        <f t="shared" si="18"/>
        <v/>
      </c>
      <c r="AA32" s="46" t="str">
        <f t="shared" si="18"/>
        <v/>
      </c>
      <c r="AB32" s="46" t="str">
        <f t="shared" si="18"/>
        <v/>
      </c>
      <c r="AC32" s="46" t="str">
        <f t="shared" si="18"/>
        <v/>
      </c>
      <c r="AD32" s="46" t="str">
        <f t="shared" si="18"/>
        <v/>
      </c>
      <c r="AE32" s="46" t="str">
        <f t="shared" si="18"/>
        <v/>
      </c>
      <c r="AF32" s="46" t="str">
        <f t="shared" si="18"/>
        <v/>
      </c>
      <c r="AG32" s="46" t="str">
        <f t="shared" si="18"/>
        <v/>
      </c>
      <c r="AH32" s="46" t="str">
        <f>IF(AH29=0,"",IF(AH19=AH29,$S$19,IF(AH20=AH29,$S$20,IF(AH21=AH29,$S$21,IF(AH23=AH29,$S$23,IF(AH24=AH29,$S$24,IF(AH25=AH29,$S$25,IF(AH26=AH29,$S$26,IF(AH27=AH29,$S$27,IF(AH28=AH29,$S$28,""))))))))))</f>
        <v/>
      </c>
      <c r="BA32" s="7">
        <v>27</v>
      </c>
    </row>
    <row r="33" spans="2:53" ht="26.1" customHeight="1">
      <c r="B33" s="401"/>
      <c r="C33" s="402"/>
      <c r="D33" s="14" t="s">
        <v>10</v>
      </c>
      <c r="E33" s="390" t="str">
        <f t="shared" si="17"/>
        <v/>
      </c>
      <c r="F33" s="391"/>
      <c r="G33" s="391"/>
      <c r="H33" s="391"/>
      <c r="I33" s="391"/>
      <c r="J33" s="392"/>
      <c r="O33" s="282" t="str">
        <f>IF(T33=1,$T$3,IF(U33=1,$U$3,IF(V33=1,$V$3,IF(W33=1,W3,IF(X33=1,$X$3,IF(Y33=1,$Y$3,IF(Z33=1,$Z$3,IF(AA33=1,$AA$3,IF(AB33=1,$AB$3,IF(AC33=1,$AC$3,IF(AD33=1,$AD$3,IF(AE33=1,AE3,IF(AF33=1,$AF$3,IF(AG33=1,$AG$3,IF(AH33=1,$AH$3,"")))))))))))))))</f>
        <v/>
      </c>
      <c r="P33" s="282" t="str">
        <f>IF(R33=1,R$9,IF(S33=1,S$9,IF(T33=1,T$9,IF(U33=1,U$9,IF(V33=1,V$9,IF(W33=1,W$9,IF(X33=1,X$9,IF(Y33=1,Y$9,IF(Z33=1,Z$9,IF(AA33=1,AA$9,IF(AB33=1,AB$9,"")))))))))))</f>
        <v/>
      </c>
      <c r="Q33" s="288" t="s">
        <v>81</v>
      </c>
      <c r="R33" s="42"/>
      <c r="S33" s="35" t="s">
        <v>47</v>
      </c>
      <c r="T33" s="32" t="str">
        <f>IF($S$33=T32,1,"")</f>
        <v/>
      </c>
      <c r="U33" s="32" t="str">
        <f>IF(AND($S$33=$U$32,T33=""),1,"")</f>
        <v/>
      </c>
      <c r="V33" s="32" t="str">
        <f>IF(AND($S$33=$V$32,U33="",T33=""),1,"")</f>
        <v/>
      </c>
      <c r="W33" s="32" t="str">
        <f>IF(AND($S$33=W32,T33="",U33="",V33=""),1,"")</f>
        <v/>
      </c>
      <c r="X33" s="32" t="str">
        <f>IF(AND($S$33=X32,U33="",V33="",W33="",T33=""),1,"")</f>
        <v/>
      </c>
      <c r="Y33" s="32" t="str">
        <f>IF(AND($S$33=Y32,V33="",W33="",X33="",U33="",T33=""),1,"")</f>
        <v/>
      </c>
      <c r="Z33" s="32" t="str">
        <f>IF(AND($S$33=Z32,W33="",X33="",Y33="",V33="",U33="",T33=""),1,"")</f>
        <v/>
      </c>
      <c r="AA33" s="32" t="str">
        <f>IF(AND($S$33=AA32,X33="",Y33="",Z33="",W33="",V33="",U33="",T33=""),1,"")</f>
        <v/>
      </c>
      <c r="AB33" s="32" t="str">
        <f>IF(AND($S$33=AB32,Y33="",Z33="",AA33="",X33="",W33="",V33="",U33="",T33=""),1,"")</f>
        <v/>
      </c>
      <c r="AC33" s="32" t="str">
        <f>IF(AND($S$33=AC32,Z33="",AA33="",AB33="",Y33="",X33="",W33="",V33="",U33="",T33=""),1,"")</f>
        <v/>
      </c>
      <c r="AD33" s="32" t="str">
        <f>IF(AND($S$33=AD32,AA33="",AB33="",AC33="",Z33="",Y33="",X33="",W33="",V33="",U33="",T33=""),1,"")</f>
        <v/>
      </c>
      <c r="AE33" s="32" t="str">
        <f>IF(AND($S$33=AE32,AB33="",AC33="",AD33="",AA33="",Z33="",Y33="",X33="",W33="",V33="",U33="",T33=""),1,"")</f>
        <v/>
      </c>
      <c r="AF33" s="32" t="str">
        <f>IF(AND($S$33=AF32,AC33="",AD33="",AE33="",AB33="",AA33="",Z33="",Y33="",X33="",W33="",V33="",U33="",T33=""),1,"")</f>
        <v/>
      </c>
      <c r="AG33" s="32" t="str">
        <f>IF(AND($S$33=AG32,AD33="",AE33="",AF33="",AC33="",AB33="",AA33="",Z33="",Y33="",X33="",W33="",V33="",U33="",T33=""),1,"")</f>
        <v/>
      </c>
      <c r="AH33" s="32" t="str">
        <f>IF(AND($S$33=AH32,AE33="",AF33="",AG33="",AD33="",AC33="",AB33="",AA33="",Z33="",Y33="",X33="",W33="",V33="",U33="",T33=""),1,"")</f>
        <v/>
      </c>
      <c r="BA33" s="7">
        <v>28</v>
      </c>
    </row>
    <row r="34" spans="2:53" ht="26.1" customHeight="1">
      <c r="B34" s="401"/>
      <c r="C34" s="402"/>
      <c r="D34" s="14" t="s">
        <v>11</v>
      </c>
      <c r="E34" s="390" t="str">
        <f t="shared" si="17"/>
        <v/>
      </c>
      <c r="F34" s="391"/>
      <c r="G34" s="391"/>
      <c r="H34" s="391"/>
      <c r="I34" s="391"/>
      <c r="J34" s="392"/>
      <c r="O34" s="282" t="str">
        <f>IF(T34=1,$T$3,IF(U34=1,$U$3,IF(V34=1,$V$3,IF(W34=1,W4,IF(X34=1,$X$3,IF(Y34=1,$Y$3,IF(Z34=1,$Z$3,IF(AA34=1,$AA$3,IF(AB34=1,$AB$3,IF(AC34=1,$AC$3,IF(AD34=1,$AD$3,IF(AE34=1,AE4,IF(AF34=1,$AF$3,IF(AG34=1,$AG$3,IF(AH34=1,$AH$3,"")))))))))))))))</f>
        <v/>
      </c>
      <c r="P34" s="282" t="str">
        <f>IF(R34=1,R$9,IF(S34=1,S$9,IF(T34=1,T$9,IF(U34=1,U$9,IF(V34=1,V$9,IF(W34=1,W$9,IF(X34=1,X$9,IF(Y34=1,Y$9,IF(Z34=1,Z$9,IF(AA34=1,AA$9,IF(AB34=1,AB$9,"")))))))))))</f>
        <v/>
      </c>
      <c r="Q34" s="288"/>
      <c r="R34" s="42"/>
      <c r="S34" s="35" t="s">
        <v>47</v>
      </c>
      <c r="T34" s="47"/>
      <c r="U34" s="49" t="str">
        <f>IF(AND(U$32=$S$34,T34="",U33=""),1,"")</f>
        <v/>
      </c>
      <c r="V34" s="49" t="str">
        <f>IF(AND(V$32=$S$34,U34="",V33=""),1,"")</f>
        <v/>
      </c>
      <c r="W34" s="49" t="str">
        <f>IF(AND(W$32=$S$34,V34="",W33=""),1,"")</f>
        <v/>
      </c>
      <c r="X34" s="50" t="str">
        <f>IF(AND(X$32=$S$34,X33="",SUM($U$34:W34)=0),1,"")</f>
        <v/>
      </c>
      <c r="Y34" s="50" t="str">
        <f>IF(AND(Y$32=$S$34,Y33="",SUM($U$34:X34)=0),1,"")</f>
        <v/>
      </c>
      <c r="Z34" s="50" t="str">
        <f>IF(AND(Z$32=$S$34,Z33="",SUM($U$34:Y34)=0),1,"")</f>
        <v/>
      </c>
      <c r="AA34" s="50" t="str">
        <f>IF(AND(AA$32=$S$34,AA33="",SUM($U$34:Z34)=0),1,"")</f>
        <v/>
      </c>
      <c r="AB34" s="50" t="str">
        <f>IF(AND(AB$32=$S$34,AB33="",SUM($U$34:AA34)=0),1,"")</f>
        <v/>
      </c>
      <c r="AC34" s="50" t="str">
        <f>IF(AND(AC$32=$S$34,AC33="",SUM($U$34:AB34)=0),1,"")</f>
        <v/>
      </c>
      <c r="AD34" s="50" t="str">
        <f>IF(AND(AD$32=$S$34,AD33="",SUM($U$34:AC34)=0),1,"")</f>
        <v/>
      </c>
      <c r="AE34" s="50" t="str">
        <f>IF(AND(AE$32=$S$34,AE33="",SUM($U$34:AD34)=0),1,"")</f>
        <v/>
      </c>
      <c r="AF34" s="50" t="str">
        <f>IF(AND(AF$32=$S$34,AF33="",SUM($U$34:AE34)=0),1,"")</f>
        <v/>
      </c>
      <c r="AG34" s="50" t="str">
        <f>IF(AND(AG$32=$S$34,AG33="",SUM($U$34:AF34)=0),1,"")</f>
        <v/>
      </c>
      <c r="AH34" s="50" t="str">
        <f>IF(AND(AH$32=$S$34,AH33="",SUM($U$34:AG34)=0),1,"")</f>
        <v/>
      </c>
      <c r="BA34" s="7">
        <v>29</v>
      </c>
    </row>
    <row r="35" spans="2:53" s="28" customFormat="1" ht="26.1" customHeight="1">
      <c r="B35" s="401"/>
      <c r="C35" s="402"/>
      <c r="D35" s="14" t="s">
        <v>12</v>
      </c>
      <c r="E35" s="390" t="str">
        <f t="shared" si="17"/>
        <v/>
      </c>
      <c r="F35" s="391"/>
      <c r="G35" s="391"/>
      <c r="H35" s="391"/>
      <c r="I35" s="391"/>
      <c r="J35" s="392"/>
      <c r="O35" s="282" t="str">
        <f>IF(T35=1,$T$3,IF(U35=1,$U$3,IF(V35=1,$V$3,IF(W35=1,W3,IF(X35=1,$X$3,IF(Y35=1,$Y$3,IF(Z35=1,$Z$3,IF(AA35=1,$AA$3,IF(AB35=1,$AB$3,IF(AC35=1,$AC$3,IF(AD35=1,$AD$3,IF(AE35=1,AE3,IF(AF35=1,$AF$3,IF(AG35=1,$AG$3,IF(AH35=1,$AH$3,"")))))))))))))))</f>
        <v/>
      </c>
      <c r="P35" s="282" t="str">
        <f t="shared" ref="P35" si="19">IF(R35=1,R$9,IF(S35=1,S$9,IF(T35=1,T$9,IF(U35=1,U$9,IF(V35=1,V$9,IF(W35=1,W$9,IF(X35=1,X$9,IF(Y35=1,Y$9,IF(Z35=1,Z$9,IF(AA35=1,AA$9,IF(AB35=1,AB$9,"")))))))))))</f>
        <v/>
      </c>
      <c r="Q35" s="288"/>
      <c r="R35" s="42"/>
      <c r="S35" s="35" t="s">
        <v>47</v>
      </c>
      <c r="T35" s="47"/>
      <c r="U35" s="47"/>
      <c r="V35" s="51" t="str">
        <f>IF(AND(V$32=S35,U35="",V34="",V33=""),1,"")</f>
        <v/>
      </c>
      <c r="W35" s="51" t="str">
        <f>IF(AND(W$32=S35,V35="",W34="",W33=""),1,"")</f>
        <v/>
      </c>
      <c r="X35" s="52" t="str">
        <f>IF(AND(X$32=$S$35,X33="",X34="",SUM($V$35:W35)=0),1,"")</f>
        <v/>
      </c>
      <c r="Y35" s="52" t="str">
        <f>IF(AND(Y$32=$S$35,Y33="",Y34="",SUM($V$35:X35)=0),1,"")</f>
        <v/>
      </c>
      <c r="Z35" s="52" t="str">
        <f>IF(AND(Z$32=$S$35,Z33="",Z34="",SUM($V$35:Y35)=0),1,"")</f>
        <v/>
      </c>
      <c r="AA35" s="52" t="str">
        <f>IF(AND(AA$32=$S$35,AA33="",AA34="",SUM($V$35:Z35)=0),1,"")</f>
        <v/>
      </c>
      <c r="AB35" s="52" t="str">
        <f>IF(AND(AB$32=$S$35,AB33="",AB34="",SUM($V$35:AA35)=0),1,"")</f>
        <v/>
      </c>
      <c r="AC35" s="52" t="str">
        <f>IF(AND(AC$32=$S$35,AC33="",AC34="",SUM($V$35:AB35)=0),1,"")</f>
        <v/>
      </c>
      <c r="AD35" s="52" t="str">
        <f>IF(AND(AD$32=$S$35,AD33="",AD34="",SUM($V$35:AC35)=0),1,"")</f>
        <v/>
      </c>
      <c r="AE35" s="52" t="str">
        <f>IF(AND(AE$32=$S$35,AE33="",AE34="",SUM($V$35:AD35)=0),1,"")</f>
        <v/>
      </c>
      <c r="AF35" s="52" t="str">
        <f>IF(AND(AF$32=$S$35,AF33="",AF34="",SUM($V$35:AE35)=0),1,"")</f>
        <v/>
      </c>
      <c r="AG35" s="52" t="str">
        <f>IF(AND(AG$32=$S$35,AG33="",AG34="",SUM($V$35:AF35)=0),1,"")</f>
        <v/>
      </c>
      <c r="AH35" s="52" t="str">
        <f>IF(AND(AH$32=$S$35,AH33="",AH34="",SUM($V$35:AG35)=0),1,"")</f>
        <v/>
      </c>
      <c r="BA35" s="33"/>
    </row>
    <row r="36" spans="2:53" ht="26.1" customHeight="1">
      <c r="B36" s="403"/>
      <c r="C36" s="404"/>
      <c r="D36" s="14" t="s">
        <v>38</v>
      </c>
      <c r="E36" s="390" t="str">
        <f t="shared" si="17"/>
        <v/>
      </c>
      <c r="F36" s="391"/>
      <c r="G36" s="391"/>
      <c r="H36" s="391"/>
      <c r="I36" s="391"/>
      <c r="J36" s="392"/>
      <c r="Q36" s="42"/>
      <c r="R36" s="42"/>
      <c r="S36" s="42"/>
      <c r="T36" s="43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BA36" s="7"/>
    </row>
    <row r="37" spans="2:53">
      <c r="O37" s="282" t="str">
        <f>IF(T37=1,$T$3,IF(U37=1,$U$3,IF(V37=1,$V$3,IF(W37=1,W3,IF(X37=1,$X$3,IF(Y37=1,$Y$3,IF(Z37=1,$Z$3,IF(AA37=1,$AA$3,IF(AB37=1,$AB$3,IF(AC37=1,$AC$3,IF(AD37=1,$AD$3,IF(AE37=1,AE7,IF(AF37=1,$AF$3,IF(AG37=1,$AG$3,IF(AH37=1,$AH$3,"")))))))))))))))</f>
        <v/>
      </c>
      <c r="P37" s="282" t="str">
        <f>IF(R37=1,R$9,IF(S37=1,S$9,IF(T37=1,T$9,IF(U37=1,U$9,IF(V37=1,V$9,IF(W37=1,W$9,IF(X37=1,X$9,IF(Y37=1,Y$9,IF(Z37=1,Z$9,IF(AA37=1,AA$9,IF(AB37=1,AB$9,"")))))))))))</f>
        <v/>
      </c>
      <c r="Q37" s="288" t="s">
        <v>82</v>
      </c>
      <c r="R37" s="42"/>
      <c r="S37" s="35" t="s">
        <v>69</v>
      </c>
      <c r="T37" s="32" t="str">
        <f>IF($S$37=T32,1,"")</f>
        <v/>
      </c>
      <c r="U37" s="32" t="str">
        <f>IF(AND($S$37=$U$32,T37=""),1,"")</f>
        <v/>
      </c>
      <c r="V37" s="32" t="str">
        <f>IF(AND($S$37=$V$32,U37="",T37=""),1,"")</f>
        <v/>
      </c>
      <c r="W37" s="32" t="str">
        <f>IF(AND($S$37=W32,T37="",U37="",V37=""),1,"")</f>
        <v/>
      </c>
      <c r="X37" s="32" t="str">
        <f>IF(AND($S$37=X32,U37="",V37="",W37="",T37=""),1,"")</f>
        <v/>
      </c>
      <c r="Y37" s="32" t="str">
        <f>IF(AND($S$37=Y32,V37="",W37="",X37="",U37="",T37=""),1,"")</f>
        <v/>
      </c>
      <c r="Z37" s="32" t="str">
        <f>IF(AND($S$37=Z32,W37="",X37="",Y37="",V37="",U37="",T37=""),1,"")</f>
        <v/>
      </c>
      <c r="AA37" s="32" t="str">
        <f>IF(AND($S$37=AA32,X37="",Y37="",Z37="",W37="",V37="",U37="",T37=""),1,"")</f>
        <v/>
      </c>
      <c r="AB37" s="32" t="str">
        <f>IF(AND($S$37=AB32,Y37="",Z37="",AA37="",X37="",W37="",V37="",U37="",T37=""),1,"")</f>
        <v/>
      </c>
      <c r="AC37" s="32" t="str">
        <f>IF(AND($S$37=AC32,Z37="",AA37="",AB37="",Y37="",X37="",W37="",V37="",U37="",T37=""),1,"")</f>
        <v/>
      </c>
      <c r="AD37" s="32" t="str">
        <f>IF(AND($S$37=AD36,AA37="",AB37="",AC37="",Z37="",Y37="",X37="",W37="",V37="",U37="",T37=""),1,"")</f>
        <v/>
      </c>
      <c r="AE37" s="32" t="str">
        <f>IF(AND($S$37=AE36,AB37="",AC37="",AD37="",AA37="",Z37="",Y37="",X37="",W37="",V37="",U37="",T37=""),1,"")</f>
        <v/>
      </c>
      <c r="AF37" s="32" t="str">
        <f>IF(AND($S$37=AF32,AC37="",AD37="",AE37="",AB37="",AA37="",Z37="",Y37="",X37="",W37="",V37="",U37="",T37=""),1,"")</f>
        <v/>
      </c>
      <c r="AG37" s="32" t="str">
        <f>IF(AND($S$37=AG36,AD37="",AE37="",AF37="",AC37="",AB37="",AA37="",Z37="",Y37="",X37="",W37="",V37="",U37="",T37=""),1,"")</f>
        <v/>
      </c>
      <c r="AH37" s="32" t="str">
        <f>IF(AND($S$37=AH36,AE37="",AF37="",AG37="",AD37="",AC37="",AB37="",AA37="",Z37="",Y37="",X37="",W37="",V37="",U37="",T37=""),1,"")</f>
        <v/>
      </c>
      <c r="BA37" s="7"/>
    </row>
    <row r="38" spans="2:53">
      <c r="O38" s="282" t="str">
        <f>IF(T38=1,$T$3,IF(U38=1,$U$3,IF(V38=1,$V$3,IF(W38=1,W3,IF(X38=1,$X$3,IF(Y38=1,$Y$3,IF(Z38=1,$Z$3,IF(AA38=1,$AA$3,IF(AB38=1,$AB$3,IF(AC38=1,$AC$3,IF(AD38=1,$AD$3,IF(AE38=1,AE3,IF(AF38=1,$AF$3,IF(AG38=1,$AG$3,IF(AH38=1,$AH$3,"")))))))))))))))</f>
        <v/>
      </c>
      <c r="P38" s="282" t="str">
        <f t="shared" ref="P38:P39" si="20">IF(R38=1,R$9,IF(S38=1,S$9,IF(T38=1,T$9,IF(U38=1,U$9,IF(V38=1,V$9,IF(W38=1,W$9,IF(X38=1,X$9,IF(Y38=1,Y$9,IF(Z38=1,Z$9,IF(AA38=1,AA$9,IF(AB38=1,AB$9,"")))))))))))</f>
        <v/>
      </c>
      <c r="Q38" s="288"/>
      <c r="R38" s="42"/>
      <c r="S38" s="35" t="s">
        <v>69</v>
      </c>
      <c r="T38" s="47"/>
      <c r="U38" s="49" t="str">
        <f>IF(AND(U$32=$S$38,T38="",U37=""),1,"")</f>
        <v/>
      </c>
      <c r="V38" s="49" t="str">
        <f>IF(AND(V$32=$S$38,U38="",V37=""),1,"")</f>
        <v/>
      </c>
      <c r="W38" s="49" t="str">
        <f>IF(AND(W$32=$S$38,V38="",W37=""),1,"")</f>
        <v/>
      </c>
      <c r="X38" s="50" t="str">
        <f>IF(AND(X$32=$S$38,X37="",SUM($U$38:W38)=0),1,"")</f>
        <v/>
      </c>
      <c r="Y38" s="50" t="str">
        <f>IF(AND(Y$32=$S$38,Y37="",SUM($U$38:X38)=0),1,"")</f>
        <v/>
      </c>
      <c r="Z38" s="50" t="str">
        <f>IF(AND(Z$32=$S$38,Z37="",SUM($U$38:Y38)=0),1,"")</f>
        <v/>
      </c>
      <c r="AA38" s="50" t="str">
        <f>IF(AND(AA$32=$S$38,AA37="",SUM($U$38:Z38)=0),1,"")</f>
        <v/>
      </c>
      <c r="AB38" s="50" t="str">
        <f>IF(AND(AB$32=$S$38,AB37="",SUM($U$38:AA38)=0),1,"")</f>
        <v/>
      </c>
      <c r="AC38" s="50" t="str">
        <f>IF(AND(AC$32=$S$38,AC37="",SUM($U$38:AB38)=0),1,"")</f>
        <v/>
      </c>
      <c r="AD38" s="50" t="str">
        <f>IF(AND(AD$32=$S$38,AD37="",SUM($U$38:AC38)=0),1,"")</f>
        <v/>
      </c>
      <c r="AE38" s="50" t="str">
        <f>IF(AND(AE$32=$S$38,AE37="",SUM($U$38:AD38)=0),1,"")</f>
        <v/>
      </c>
      <c r="AF38" s="50" t="str">
        <f>IF(AND(AF$32=$S$38,AF37="",SUM($U$38:AE38)=0),1,"")</f>
        <v/>
      </c>
      <c r="AG38" s="50" t="str">
        <f>IF(AND(AG$32=$S$38,AG37="",SUM($U$38:AF38)=0),1,"")</f>
        <v/>
      </c>
      <c r="AH38" s="50" t="str">
        <f>IF(AND(AH$32=$S$38,AH37="",SUM($U$38:AG38)=0),1,"")</f>
        <v/>
      </c>
      <c r="BA38" s="7"/>
    </row>
    <row r="39" spans="2:53" s="3" customFormat="1">
      <c r="K39" s="31"/>
      <c r="L39" s="31"/>
      <c r="M39" s="31"/>
      <c r="N39" s="31"/>
      <c r="O39" s="282" t="str">
        <f>IF(T39=1,$T$3,IF(U39=1,$U$3,IF(V39=1,$V$3,IF(W39=1,$W$3,IF(X39=1,$X$3,IF(Y39=1,$Y$3,IF(Z39=1,$Z$3,IF(AA39=1,$AA$3,IF(AB39=1,$AB$3,IF(AC39=1,$AC$3,IF(AD39=1,$AD$3,IF(AE39=1,$AE$3,IF(AF39=1,$AF$3,IF(AG39=1,$AG$3,IF(AH39=1,$AH$3,"")))))))))))))))</f>
        <v/>
      </c>
      <c r="P39" s="282" t="str">
        <f t="shared" si="20"/>
        <v/>
      </c>
      <c r="Q39" s="288"/>
      <c r="R39" s="44"/>
      <c r="S39" s="35" t="s">
        <v>69</v>
      </c>
      <c r="T39" s="47"/>
      <c r="U39" s="47"/>
      <c r="V39" s="51" t="str">
        <f>IF(AND(V$32=S39,U39="",V38="",V37=""),1,"")</f>
        <v/>
      </c>
      <c r="W39" s="51" t="str">
        <f>IF(AND(W$32=S39,V39="",W38="",W37=""),1,"")</f>
        <v/>
      </c>
      <c r="X39" s="52" t="str">
        <f>IF(AND(X$32=$S$39,X37="",X38="",SUM($V$39:W39)=0),1,"")</f>
        <v/>
      </c>
      <c r="Y39" s="52" t="str">
        <f>IF(AND(Y$32=$S$39,Y37="",Y38="",SUM($V$39:X39)=0),1,"")</f>
        <v/>
      </c>
      <c r="Z39" s="52" t="str">
        <f>IF(AND(Z$32=$S$39,Z37="",Z38="",SUM($V$39:Y39)=0),1,"")</f>
        <v/>
      </c>
      <c r="AA39" s="52" t="str">
        <f>IF(AND(AA$32=$S$39,AA37="",AA38="",SUM($V$39:Z39)=0),1,"")</f>
        <v/>
      </c>
      <c r="AB39" s="52" t="str">
        <f>IF(AND(AB$32=$S$39,AB37="",AB38="",SUM($V$39:AA39)=0),1,"")</f>
        <v/>
      </c>
      <c r="AC39" s="52" t="str">
        <f>IF(AND(AC$32=$S$39,AC37="",AC38="",SUM($V$39:AB39)=0),1,"")</f>
        <v/>
      </c>
      <c r="AD39" s="52" t="str">
        <f>IF(AND(AD$32=$S$39,AD37="",AD38="",SUM($V$39:AC39)=0),1,"")</f>
        <v/>
      </c>
      <c r="AE39" s="52" t="str">
        <f>IF(AND(AE$32=$S$39,AE37="",AE38="",SUM($V$39:AD39)=0),1,"")</f>
        <v/>
      </c>
      <c r="AF39" s="52" t="str">
        <f>IF(AND(AF$32=$S$39,AF37="",AF38="",SUM($V$39:AE39)=0),1,"")</f>
        <v/>
      </c>
      <c r="AG39" s="52" t="str">
        <f>IF(AND(AG$32=$S$39,AG37="",AG38="",SUM($V$39:AF39)=0),1,"")</f>
        <v/>
      </c>
      <c r="AH39" s="52" t="str">
        <f>IF(AND(AH$32=$S$39,AH37="",AH38="",SUM($V$39:AG39)=0),1,"")</f>
        <v/>
      </c>
      <c r="BA39" s="7">
        <v>30</v>
      </c>
    </row>
    <row r="40" spans="2:53" s="3" customFormat="1">
      <c r="K40" s="31"/>
      <c r="L40" s="31"/>
      <c r="M40" s="31"/>
      <c r="N40" s="31"/>
      <c r="O40" s="121"/>
      <c r="P40" s="121"/>
      <c r="Q40" s="111"/>
      <c r="R40" s="44"/>
      <c r="S40" s="22"/>
      <c r="T40" s="123"/>
      <c r="U40" s="123"/>
      <c r="V40" s="119"/>
      <c r="W40" s="119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BA40" s="7"/>
    </row>
    <row r="41" spans="2:53" s="3" customFormat="1">
      <c r="K41" s="31"/>
      <c r="L41" s="31"/>
      <c r="M41" s="31"/>
      <c r="N41" s="31"/>
      <c r="O41" s="121"/>
      <c r="P41" s="121"/>
      <c r="Q41" s="111"/>
      <c r="R41" s="44"/>
      <c r="S41" s="22"/>
      <c r="T41" s="46" t="str">
        <f t="shared" ref="T41:AH41" si="21">IF(T30=0,"",IF(T20=T30,$S$20,IF(T21=T30,$S$21,IF(T23=T30,$S$23,IF(T24=T30,$S$24,IF(T25=T30,$S$25,IF(T26=T30,$S$26,IF(T27=T30,$S$27,IF(T28=T30,$S$28,"")))))))))</f>
        <v/>
      </c>
      <c r="U41" s="46" t="str">
        <f t="shared" si="21"/>
        <v/>
      </c>
      <c r="V41" s="46" t="str">
        <f t="shared" si="21"/>
        <v/>
      </c>
      <c r="W41" s="46" t="str">
        <f t="shared" si="21"/>
        <v/>
      </c>
      <c r="X41" s="46" t="str">
        <f t="shared" si="21"/>
        <v/>
      </c>
      <c r="Y41" s="46" t="str">
        <f t="shared" si="21"/>
        <v/>
      </c>
      <c r="Z41" s="46" t="str">
        <f t="shared" si="21"/>
        <v/>
      </c>
      <c r="AA41" s="46" t="str">
        <f t="shared" si="21"/>
        <v/>
      </c>
      <c r="AB41" s="46" t="str">
        <f t="shared" si="21"/>
        <v/>
      </c>
      <c r="AC41" s="46" t="str">
        <f t="shared" si="21"/>
        <v/>
      </c>
      <c r="AD41" s="46" t="str">
        <f t="shared" si="21"/>
        <v/>
      </c>
      <c r="AE41" s="46" t="str">
        <f t="shared" si="21"/>
        <v/>
      </c>
      <c r="AF41" s="46" t="str">
        <f t="shared" si="21"/>
        <v/>
      </c>
      <c r="AG41" s="46" t="str">
        <f t="shared" si="21"/>
        <v/>
      </c>
      <c r="AH41" s="46" t="str">
        <f t="shared" si="21"/>
        <v/>
      </c>
      <c r="BA41" s="7"/>
    </row>
    <row r="42" spans="2:53" s="3" customFormat="1">
      <c r="K42" s="31"/>
      <c r="L42" s="31"/>
      <c r="M42" s="31"/>
      <c r="N42" s="31"/>
      <c r="O42" s="137" t="str">
        <f>IF(T42=1,$T$3,IF(U42=1,$U$3,IF(V42=1,$V$3,IF(W42=1,W3,IF(X42=1,$X$3,IF(Y42=1,$Y$3,IF(Z42=1,$Z$3,IF(AA42=1,$AA$3,IF(AB42=1,$AB$3,IF(AC42=1,$AC$3,IF(AD42=1,$AD$3,IF(AE42=1,AE3,IF(AF42=1,$AF$3,IF(AG42=1,$AG$3,IF(AH42=1,$AH$3,"")))))))))))))))</f>
        <v/>
      </c>
      <c r="P42" s="137"/>
      <c r="Q42" s="111"/>
      <c r="R42" s="44"/>
      <c r="S42" s="125" t="s">
        <v>69</v>
      </c>
      <c r="T42" s="131" t="str">
        <f>IF($S$42=T41,1,"")</f>
        <v/>
      </c>
      <c r="U42" s="131" t="str">
        <f>IF(AND($S$42=$U$41,T42=""),1,"")</f>
        <v/>
      </c>
      <c r="V42" s="131" t="str">
        <f>IF(AND($S$42=$V$41,U42="",T42=""),1,"")</f>
        <v/>
      </c>
      <c r="W42" s="131" t="str">
        <f>IF(AND($S$42=W41,T42="",U42="",V42=""),1,"")</f>
        <v/>
      </c>
      <c r="X42" s="131" t="str">
        <f>IF(AND($S$42=X41,U42="",V42="",W42="",T42=""),1,"")</f>
        <v/>
      </c>
      <c r="Y42" s="131" t="str">
        <f>IF(AND($S$42=Y41,V42="",W42="",X42="",U42="",T42=""),1,"")</f>
        <v/>
      </c>
      <c r="Z42" s="131" t="str">
        <f>IF(AND($S$42=Z41,W42="",X42="",Y42="",V42="",U42="",T42=""),1,"")</f>
        <v/>
      </c>
      <c r="AA42" s="131" t="str">
        <f>IF(AND($S$42=AA41,X42="",Y42="",Z42="",W42="",V42="",U42="",T42=""),1,"")</f>
        <v/>
      </c>
      <c r="AB42" s="131" t="str">
        <f>IF(AND($S$42=AB41,Y42="",Z42="",AA42="",X42="",W42="",V42="",U42="",T42=""),1,"")</f>
        <v/>
      </c>
      <c r="AC42" s="131" t="str">
        <f>IF(AND($S$42=AC41,Z42="",AA42="",AB42="",Y42="",X42="",W42="",V42="",U42="",T42=""),1,"")</f>
        <v/>
      </c>
      <c r="AD42" s="131" t="str">
        <f>IF(AND($S$42=AD41,AA42="",AB42="",AC42="",Z42="",Y42="",X42="",W42="",V42="",U42="",T42=""),1,"")</f>
        <v/>
      </c>
      <c r="AE42" s="131" t="str">
        <f>IF(AND($S$42=AE41,AB42="",AC42="",AD42="",AA42="",Z42="",Y42="",X42="",W42="",V42="",U42="",T42=""),1,"")</f>
        <v/>
      </c>
      <c r="AF42" s="131" t="str">
        <f>IF(AND($S$42=AF41,AC42="",AD42="",AE42="",AB42="",AA42="",Z42="",Y42="",X42="",W42="",V42="",U42="",T42=""),1,"")</f>
        <v/>
      </c>
      <c r="AG42" s="131" t="str">
        <f>IF(AND($S$42=AG41,AD42="",AE42="",AF42="",AC42="",AB42="",AA42="",Z42="",Y42="",X42="",W42="",V42="",U42="",T42=""),1,"")</f>
        <v/>
      </c>
      <c r="AH42" s="131" t="str">
        <f>IF(AND($S$42=AH41,AE42="",AF42="",AG42="",AD42="",AC42="",AB42="",AA42="",Z42="",Y42="",X42="",W42="",V42="",U42="",T42=""),1,"")</f>
        <v/>
      </c>
      <c r="BA42" s="7"/>
    </row>
    <row r="43" spans="2:53" s="3" customFormat="1">
      <c r="K43" s="31"/>
      <c r="L43" s="31"/>
      <c r="M43" s="31"/>
      <c r="N43" s="31"/>
      <c r="O43" s="137" t="str">
        <f>IF(T43=1,$T$3,IF(U43=1,$U$3,IF(V43=1,$V$3,IF(W43=1,W3,IF(X43=1,$X$3,IF(Y43=1,$Y$3,IF(Z43=1,$Z$3,IF(AA43=1,$AA$3,IF(AB43=1,$AB$3,IF(AC43=1,$AC$3,IF(AD43=1,$AD$3,IF(AE43=1,AE3,IF(AF43=1,$AF$3,IF(AG43=1,$AG$3,IF(AH43=1,$AH$3,"")))))))))))))))</f>
        <v/>
      </c>
      <c r="P43" s="137"/>
      <c r="Q43" s="111"/>
      <c r="R43" s="44"/>
      <c r="S43" s="124" t="s">
        <v>69</v>
      </c>
      <c r="T43" s="131" t="str">
        <f>IF($S$43=T41,1,"")</f>
        <v/>
      </c>
      <c r="U43" s="132" t="str">
        <f>IF(AND(U$41=$S$43,T43="",U42=""),1,"")</f>
        <v/>
      </c>
      <c r="V43" s="132" t="str">
        <f>IF(AND(V$41=$S$43,U43="",V42=""),1,"")</f>
        <v/>
      </c>
      <c r="W43" s="132" t="str">
        <f>IF(AND(W$41=$S$43,V43="",W42=""),1,"")</f>
        <v/>
      </c>
      <c r="X43" s="133" t="str">
        <f>IF(AND(X$41=$S$43,X42="",SUM($U$43:W43)=0),1,"")</f>
        <v/>
      </c>
      <c r="Y43" s="133" t="str">
        <f>IF(AND(Y$41=$S$43,Y42="",SUM($U$43:X43)=0),1,"")</f>
        <v/>
      </c>
      <c r="Z43" s="133" t="str">
        <f>IF(AND(Z$41=$S$43,Z42="",SUM($U$43:Y43)=0),1,"")</f>
        <v/>
      </c>
      <c r="AA43" s="133" t="str">
        <f>IF(AND(AA$41=$S$43,AA42="",SUM($U$43:Z43)=0),1,"")</f>
        <v/>
      </c>
      <c r="AB43" s="133" t="str">
        <f>IF(AND(AB$41=$S$43,AB42="",SUM($U$43:AA43)=0),1,"")</f>
        <v/>
      </c>
      <c r="AC43" s="133" t="str">
        <f>IF(AND(AC$41=$S$42,AC42="",SUM($U$43:AB43)=0),1,"")</f>
        <v/>
      </c>
      <c r="AD43" s="133" t="str">
        <f>IF(AND(AD$41=$S$43,AD42="",SUM($U$43:AC43)=0),1,"")</f>
        <v/>
      </c>
      <c r="AE43" s="133" t="str">
        <f>IF(AND(AE$41=$S$43,AE42="",SUM($U$43:AD43)=0),1,"")</f>
        <v/>
      </c>
      <c r="AF43" s="133" t="str">
        <f>IF(AND(AF$41=$S$43,AF42="",SUM($U$43:AE43)=0),1,"")</f>
        <v/>
      </c>
      <c r="AG43" s="133" t="str">
        <f>IF(AND(AG$41=$S$43,AG42="",SUM($U$43:AF43)=0),1,"")</f>
        <v/>
      </c>
      <c r="AH43" s="133" t="str">
        <f>IF(AND(AH$41=$S$43,AH42="",SUM($U$43:AG43)=0),1,"")</f>
        <v/>
      </c>
      <c r="BA43" s="7"/>
    </row>
    <row r="44" spans="2:53" s="3" customFormat="1">
      <c r="K44" s="31"/>
      <c r="L44" s="31"/>
      <c r="M44" s="31"/>
      <c r="N44" s="31"/>
      <c r="O44" s="136" t="str">
        <f>IF(T44=1,$T$3,IF(U44=1,$U$3,IF(V44=1,$V$3,IF(W44=1,W3,IF(X44=1,$X$3,IF(Y44=1,$Y$3,IF(Z44=1,$Z$3,IF(AA44=1,$AA$3,IF(AB44=1,$AB$3,IF(AC44=1,$AC$3,IF(AD44=1,$AD$3,IF(AE44=1,AE3,IF(AF44=1,$AF$3,IF(AG44=1,$AG$3,IF(AH44=1,$AH$3,"")))))))))))))))</f>
        <v/>
      </c>
      <c r="P44" s="136"/>
      <c r="Q44" s="44"/>
      <c r="R44" s="44"/>
      <c r="S44" s="127" t="s">
        <v>71</v>
      </c>
      <c r="T44" s="128" t="str">
        <f>IF($S$44=T41,1,"")</f>
        <v/>
      </c>
      <c r="U44" s="128" t="str">
        <f>IF(AND($S$44=$U$41,T44=""),1,"")</f>
        <v/>
      </c>
      <c r="V44" s="128" t="str">
        <f>IF(AND($S$44=$V$41,U44="",T44=""),1,"")</f>
        <v/>
      </c>
      <c r="W44" s="128" t="str">
        <f>IF(AND($S$44=W41,T44="",U44="",V44=""),1,"")</f>
        <v/>
      </c>
      <c r="X44" s="128" t="str">
        <f>IF(AND($S$44=X41,U44="",V44="",W44="",T44=""),1,"")</f>
        <v/>
      </c>
      <c r="Y44" s="128" t="str">
        <f>IF(AND($S$44=Y41,V44="",W44="",X44="",U44="",T44=""),1,"")</f>
        <v/>
      </c>
      <c r="Z44" s="128" t="str">
        <f>IF(AND($S$44=Z41,W44="",X44="",Y44="",V44="",U44="",T44=""),1,"")</f>
        <v/>
      </c>
      <c r="AA44" s="128" t="str">
        <f>IF(AND($S$44=AA41,X44="",Y44="",Z44="",W44="",V44="",U44="",T44=""),1,"")</f>
        <v/>
      </c>
      <c r="AB44" s="128" t="str">
        <f>IF(AND($S$44=AB41,Y44="",Z44="",AA44="",X44="",W44="",V44="",U44="",T44=""),1,"")</f>
        <v/>
      </c>
      <c r="AC44" s="128" t="str">
        <f>IF(AND($S$44=AC41,Z44="",AA44="",AB44="",Y44="",X44="",W44="",V44="",U44="",T44=""),1,"")</f>
        <v/>
      </c>
      <c r="AD44" s="128" t="str">
        <f>IF(AND($S$44=AD41,AA44="",AB44="",AC44="",Z44="",Y44="",X44="",W44="",V44="",U44="",T44=""),1,"")</f>
        <v/>
      </c>
      <c r="AE44" s="128" t="str">
        <f>IF(AND($S$44=AE41,AB44="",AC44="",AD44="",AA44="",Z44="",Y44="",X44="",W44="",V44="",U44="",T44=""),1,"")</f>
        <v/>
      </c>
      <c r="AF44" s="128" t="str">
        <f>IF(AND($S$44=AF41,AC44="",AD44="",AE44="",AB44="",AA44="",Z44="",Y44="",X44="",W44="",V44="",U44="",T44=""),1,"")</f>
        <v/>
      </c>
      <c r="AG44" s="128" t="str">
        <f>IF(AND($S$44=AG41,AD44="",AE44="",AF44="",AC44="",AB44="",AA44="",Z44="",Y44="",X44="",W44="",V44="",U44="",T44=""),1,"")</f>
        <v/>
      </c>
      <c r="AH44" s="128" t="str">
        <f>IF(AND($S$44=AH41,AE44="",AF44="",AG44="",AD44="",AC44="",AB44="",AA44="",Z44="",Y44="",X44="",W44="",V44="",U44="",T44=""),1,"")</f>
        <v/>
      </c>
      <c r="BA44" s="7">
        <v>31</v>
      </c>
    </row>
    <row r="45" spans="2:53" s="3" customFormat="1">
      <c r="K45" s="31"/>
      <c r="L45" s="31"/>
      <c r="M45" s="31"/>
      <c r="N45" s="31"/>
      <c r="O45" s="136" t="str">
        <f>IF(T45=1,$T$3,IF(U45=1,$U$3,IF(V45=1,$V$3,IF(W45=1,W3,IF(X45=1,$X$3,IF(Y45=1,$Y$3,IF(Z45=1,$Z$3,IF(AA45=1,$AA$3,IF(AB45=1,$AB$3,IF(AC45=1,$AC$3,IF(AD45=1,$AD$3,IF(AE45=1,AE3,IF(AF45=1,$AF$3,IF(AG45=1,$AG$3,IF(AH45=1,$AH$3,"")))))))))))))))</f>
        <v/>
      </c>
      <c r="P45" s="136"/>
      <c r="Q45" s="44"/>
      <c r="R45" s="44"/>
      <c r="S45" s="124" t="s">
        <v>71</v>
      </c>
      <c r="T45" s="135" t="str">
        <f>IF($S$45=T41,1,"")</f>
        <v/>
      </c>
      <c r="U45" s="129" t="str">
        <f>IF(AND(U$41=$S$45,T45="",U44=""),1,"")</f>
        <v/>
      </c>
      <c r="V45" s="129" t="str">
        <f>IF(AND(V$41=$S$45,U45="",V44=""),1,"")</f>
        <v/>
      </c>
      <c r="W45" s="129" t="str">
        <f>IF(AND(W$41=$S$45,V45="",W44=""),1,"")</f>
        <v/>
      </c>
      <c r="X45" s="130" t="str">
        <f>IF(AND(X$41=$S$45,X44="",SUM($U$45:W45)=0),1,"")</f>
        <v/>
      </c>
      <c r="Y45" s="130" t="str">
        <f>IF(AND(Y$41=$S$45,Y44="",SUM($U$45:X45)=0),1,"")</f>
        <v/>
      </c>
      <c r="Z45" s="130" t="str">
        <f>IF(AND(Z$41=$S$45,Z44="",SUM($U$45:Y45)=0),1,"")</f>
        <v/>
      </c>
      <c r="AA45" s="129" t="str">
        <f>IF(AND(AA$41=$S$45,AA44="",SUM($U$45:Z45)=0),1,"")</f>
        <v/>
      </c>
      <c r="AB45" s="130" t="str">
        <f>IF(AND(AB$41=$S$45,AB44="",SUM($U$45:AA45)=0),1,"")</f>
        <v/>
      </c>
      <c r="AC45" s="130" t="str">
        <f>IF(AND(AC$41=$S$45,AC44="",SUM($U$45:AB45)=0),1,"")</f>
        <v/>
      </c>
      <c r="AD45" s="130" t="str">
        <f>IF(AND(AD$41=$S$45,AD44="",SUM($U$45:AC45)=0),1,"")</f>
        <v/>
      </c>
      <c r="AE45" s="130" t="str">
        <f>IF(AND(AE$41=$S$45,AE44="",SUM($U$45:AD45)=0),1,"")</f>
        <v/>
      </c>
      <c r="AF45" s="130" t="str">
        <f>IF(AND(AF$41=$S$45,AF44="",SUM($U$45:AE45)=0),1,"")</f>
        <v/>
      </c>
      <c r="AG45" s="130" t="str">
        <f>IF(AND(AG$41=$S$45,AG44="",SUM($U$45:AF45)=0),1,"")</f>
        <v/>
      </c>
      <c r="AH45" s="130" t="str">
        <f>IF(AND(AH$41=$S$45,AH44="",SUM($U$45:AG45)=0),1,"")</f>
        <v/>
      </c>
      <c r="BA45" s="7"/>
    </row>
    <row r="46" spans="2:53" s="3" customFormat="1">
      <c r="K46" s="31"/>
      <c r="L46" s="31"/>
      <c r="M46" s="31"/>
      <c r="N46" s="31"/>
      <c r="O46" s="138" t="str">
        <f>IF(T46=1,$T$3,IF(U46=1,$U$3,IF(V46=1,$V$3,IF(W46=1,W3,IF(X46=1,$X$3,IF(Y46=1,$Y$3,IF(Z46=1,$Z$3,IF(AA46=1,$AA$3,IF(AB46=1,$AB$3,IF(AC46=1,$AC$3,IF(AD46=1,$AD$3,IF(AE46=1,AE3,IF(AF46=1,$AF$3,IF(AG46=1,$AG$3,IF(AH46=1,$AH$3,"")))))))))))))))</f>
        <v/>
      </c>
      <c r="P46" s="138"/>
      <c r="Q46" s="44"/>
      <c r="R46" s="44"/>
      <c r="S46" s="124" t="s">
        <v>70</v>
      </c>
      <c r="T46" s="134" t="str">
        <f>IF($S$46=T41,1,"")</f>
        <v/>
      </c>
      <c r="U46" s="134" t="str">
        <f>IF(AND($S$46=$U$41,T46=""),1,"")</f>
        <v/>
      </c>
      <c r="V46" s="134" t="str">
        <f>IF(AND($S$46=$V$41,U46="",T46=""),1,"")</f>
        <v/>
      </c>
      <c r="W46" s="134" t="str">
        <f>IF(AND($S$46=W41,T46="",U46="",V46=""),1,"")</f>
        <v/>
      </c>
      <c r="X46" s="134" t="str">
        <f>IF(AND($S$46=X41,U46="",V46="",W46="",T46=""),1,"")</f>
        <v/>
      </c>
      <c r="Y46" s="134" t="str">
        <f>IF(AND($S$46=Y41,V46="",W46="",X46="",U46="",T46=""),1,"")</f>
        <v/>
      </c>
      <c r="Z46" s="134" t="str">
        <f>IF(AND($S$46=Z41,W46="",X46="",Y46="",V46="",U46="",T46=""),1,"")</f>
        <v/>
      </c>
      <c r="AA46" s="134" t="str">
        <f>IF(AND($S$46=AA41,X46="",Y46="",Z46="",W46="",V46="",U46="",T46=""),1,"")</f>
        <v/>
      </c>
      <c r="AB46" s="134" t="str">
        <f>IF(AND($S$46=AB41,Y46="",Z46="",AA46="",X46="",W46="",V46="",U46="",T46=""),1,"")</f>
        <v/>
      </c>
      <c r="AC46" s="134" t="str">
        <f>IF(AND($S$46=AC41,Z46="",AA46="",AB46="",Y46="",X46="",W46="",V46="",U46="",T46=""),1,"")</f>
        <v/>
      </c>
      <c r="AD46" s="134" t="str">
        <f>IF(AND($S$46=AD41,AA46="",AB46="",AC46="",Z46="",Y46="",X46="",W46="",V46="",U46="",T46=""),1,"")</f>
        <v/>
      </c>
      <c r="AE46" s="134" t="str">
        <f>IF(AND($S$46=AE41,AB46="",AC46="",AD46="",AA46="",Z46="",Y46="",X46="",W46="",V46="",U46="",T46=""),1,"")</f>
        <v/>
      </c>
      <c r="AF46" s="134" t="str">
        <f>IF(AND($S$46=AF41,AC46="",AD46="",AE46="",AB46="",AA46="",Z46="",Y46="",X46="",W46="",V46="",U46="",T46=""),1,"")</f>
        <v/>
      </c>
      <c r="AG46" s="134" t="str">
        <f>IF(AND($S$46=AG41,AD46="",AE46="",AF46="",AC46="",AB46="",AA46="",Z46="",Y46="",X46="",W46="",V46="",U46="",T46=""),1,"")</f>
        <v/>
      </c>
      <c r="AH46" s="134" t="str">
        <f>IF(AND($S$46=AH41,AE46="",AF46="",AG46="",AD46="",AC46="",AB46="",AA46="",Z46="",Y46="",X46="",W46="",V46="",U46="",T46=""),1,"")</f>
        <v/>
      </c>
      <c r="BA46" s="7"/>
    </row>
    <row r="47" spans="2:53" s="3" customFormat="1">
      <c r="K47" s="31"/>
      <c r="L47" s="31"/>
      <c r="M47" s="31"/>
      <c r="N47" s="31"/>
      <c r="O47" s="138" t="str">
        <f>IF(T47=1,$T$3,IF(U47=1,$U$3,IF(V47=1,$V$3,IF(W47=1,W3,IF(X47=1,$X$3,IF(Y47=1,$Y$3,IF(Z47=1,$Z$3,IF(AA47=1,$AA$3,IF(AB47=1,$AB$3,IF(AC47=1,$AC$3,IF(AD47=1,$AD$3,IF(AE47=1,AE3,IF(AF47=1,$AF$3,IF(AG47=1,$AG$3,IF(AH47=1,$AH$3,"")))))))))))))))</f>
        <v/>
      </c>
      <c r="P47" s="138"/>
      <c r="Q47" s="44"/>
      <c r="R47" s="44"/>
      <c r="S47" s="124" t="s">
        <v>70</v>
      </c>
      <c r="T47" s="134" t="str">
        <f>IF($S$47=T41,1,"")</f>
        <v/>
      </c>
      <c r="U47" s="139" t="str">
        <f>IF(AND(U$41=$S$47,T47="",U46=""),1,"")</f>
        <v/>
      </c>
      <c r="V47" s="139" t="str">
        <f>IF(AND(V$41=$S$47,U47="",V46=""),1,"")</f>
        <v/>
      </c>
      <c r="W47" s="139" t="str">
        <f>IF(AND(W$41=$S$47,V47="",W46=""),1,"")</f>
        <v/>
      </c>
      <c r="X47" s="140" t="str">
        <f>IF(AND(X$41=$S$47,X46="",SUM($U$47:W47)=0),1,"")</f>
        <v/>
      </c>
      <c r="Y47" s="140" t="str">
        <f>IF(AND(Y$41=$S$47,Y46="",SUM($U$47:X47)=0),1,"")</f>
        <v/>
      </c>
      <c r="Z47" s="140" t="str">
        <f>IF(AND(Z$41=$S$47,Z46="",SUM($U$47:Y47)=0),1,"")</f>
        <v/>
      </c>
      <c r="AA47" s="140" t="str">
        <f>IF(AND(AA$41=$S$47,AA46="",SUM($U$47:Z47)=0),1,"")</f>
        <v/>
      </c>
      <c r="AB47" s="140" t="str">
        <f>IF(AND(AB$41=$S$47,AB46="",SUM($U$47:AA47)=0),1,"")</f>
        <v/>
      </c>
      <c r="AC47" s="140" t="str">
        <f>IF(AND(AC$41=$S$47,AC46="",SUM($U$47:AB47)=0),1,"")</f>
        <v/>
      </c>
      <c r="AD47" s="140" t="str">
        <f>IF(AND(AD$41=$S$47,AD46="",SUM($U$47:AC47)=0),1,"")</f>
        <v/>
      </c>
      <c r="AE47" s="140" t="str">
        <f>IF(AND(AE$41=$S$47,AE46="",SUM($U$47:AD47)=0),1,"")</f>
        <v/>
      </c>
      <c r="AF47" s="140" t="str">
        <f>IF(AND(AF$41=$S$47,AF46="",SUM($U$47:AE47)=0),1,"")</f>
        <v/>
      </c>
      <c r="AG47" s="140" t="str">
        <f>IF(AND(AG$41=$S$47,AG46="",SUM($U$47:AF47)=0),1,"")</f>
        <v/>
      </c>
      <c r="AH47" s="140" t="str">
        <f>IF(AND(AH$41=$S$47,AH46="",SUM($U$47:AG47)=0),1,"")</f>
        <v/>
      </c>
      <c r="BA47" s="7"/>
    </row>
    <row r="48" spans="2:53" s="3" customFormat="1">
      <c r="K48" s="31"/>
      <c r="L48" s="31"/>
      <c r="M48" s="31"/>
      <c r="N48" s="31"/>
      <c r="O48" s="121" t="str">
        <f>IF(T48=1,$T$3,IF(U48=1,$U$3,IF(V48=1,$V$3,IF(W48=1,W18,IF(X48=1,$X$3,IF(Y48=1,$Y$3,IF(Z48=1,$Z$3,IF(AA48=1,$AA$3,IF(AB48=1,$AB$3,IF(AC48=1,$AC$3,IF(AD48=1,$AD$3,IF(AE48=1,AE18,IF(AF48=1,$AF$3,IF(AG48=1,$AG$3,IF(AH48=1,$AH$3,"")))))))))))))))</f>
        <v/>
      </c>
      <c r="P48" s="121"/>
      <c r="Q48" s="44"/>
      <c r="R48" s="44"/>
      <c r="S48" s="126"/>
      <c r="T48" s="122"/>
      <c r="U48" s="122"/>
      <c r="V48" s="119"/>
      <c r="W48" s="119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BA48" s="7"/>
    </row>
    <row r="49" spans="15:53">
      <c r="BA49" s="7">
        <v>35</v>
      </c>
    </row>
    <row r="50" spans="15:53">
      <c r="O50" s="282" t="str">
        <f>IF(T50=1,$T$3,IF(U50=1,$U$3,IF(V50=1,$V$3,IF(W50=1,W3,IF(X50=1,$X$3,IF(Y50=1,$Y$3,IF(Z50=1,$Z$3,IF(AA50=1,$AA$3,IF(AB50=1,$AB$3,IF(AC50=1,$AC$3,IF(AD50=1,$AD$3,IF(AE50=1,AE12,IF(AF50=1,$AF$3,IF(AG50=1,$AG$3,IF(AH50=1,$AH$3,"")))))))))))))))</f>
        <v/>
      </c>
      <c r="P50" s="282" t="str">
        <f>IF(R50=1,R$9,IF(S50=1,S$9,IF(T50=1,T$9,IF(U50=1,U$9,IF(V50=1,V$9,IF(W50=1,W$9,IF(X50=1,X$9,IF(Y50=1,Y$9,IF(Z50=1,Z$9,IF(AA50=1,AA$9,IF(AB50=1,AB$9,"")))))))))))</f>
        <v/>
      </c>
      <c r="Q50" s="285" t="s">
        <v>82</v>
      </c>
      <c r="R50" s="42"/>
      <c r="S50" s="35" t="s">
        <v>71</v>
      </c>
      <c r="T50" s="32" t="str">
        <f>IF($S$50=$T$32,1,"")</f>
        <v/>
      </c>
      <c r="U50" s="32" t="str">
        <f>IF(AND($S$50=$U$32,T50=""),1,"")</f>
        <v/>
      </c>
      <c r="V50" s="32" t="str">
        <f>IF(AND($S$50=$V$32,U50="",T50=""),1,"")</f>
        <v/>
      </c>
      <c r="W50" s="32" t="str">
        <f>IF(AND($S$50=W32,T50="",U50="",V50=""),1,"")</f>
        <v/>
      </c>
      <c r="X50" s="32" t="str">
        <f>IF(AND($S$50=$X$32,U50="",V50="",W50="",T50=""),1,"")</f>
        <v/>
      </c>
      <c r="Y50" s="32" t="str">
        <f>IF(AND($S$50=$Y$32,V50="",W50="",X50="",U50="",T50=""),1,"")</f>
        <v/>
      </c>
      <c r="Z50" s="32" t="str">
        <f>IF(AND($S$50=Z32,W50="",X50="",Y50="",V50="",U50="",T50=""),1,"")</f>
        <v/>
      </c>
      <c r="AA50" s="32" t="str">
        <f>IF(AND($S$50=AA32,X50="",Y50="",Z50="",W50="",V50="",U50="",T50=""),1,"")</f>
        <v/>
      </c>
      <c r="AB50" s="32" t="str">
        <f>IF(AND($S$50=$AB$32,Y50="",Z50="",AA50="",X50="",W50="",V50="",U50="",T50=""),1,"")</f>
        <v/>
      </c>
      <c r="AC50" s="32" t="str">
        <f>IF(AND($S$50=$AC$32,Z50="",AA50="",AB50="",Y50="",X50="",W50="",V50="",U50="",T50=""),1,"")</f>
        <v/>
      </c>
      <c r="AD50" s="32" t="str">
        <f>IF(AND($S$50=$AD$32,AA50="",AB50="",AC50="",Z50="",Y50="",X50="",W50="",V50="",U50="",T50=""),1,"")</f>
        <v/>
      </c>
      <c r="AE50" s="32" t="str">
        <f>IF(AND($S$50=$AE$32,AB50="",AC50="",AD50="",AA50="",Z50="",Y50="",X50="",W50="",V50="",U50="",T50=""),1,"")</f>
        <v/>
      </c>
      <c r="AF50" s="32" t="str">
        <f>IF(AND($S$50=$AF$32,AC50="",AD50="",AE50="",AB50="",AA50="",Z50="",Y50="",X50="",W50="",V50="",U50="",T50=""),1,"")</f>
        <v/>
      </c>
      <c r="AG50" s="32" t="str">
        <f>IF(AND($S$50=$AG$32,AD50="",AE50="",AF50="",AC50="",AB50="",AA50="",Z50="",Y50="",X50="",W50="",V50="",U50="",T50=""),1,"")</f>
        <v/>
      </c>
      <c r="AH50" s="32" t="str">
        <f>IF(AND($S$50=$AH$32,AE50="",AF50="",AG50="",AD50="",AC50="",AB50="",AA50="",Z50="",Y50="",X50="",W50="",V50="",U50="",T50=""),1,"")</f>
        <v/>
      </c>
      <c r="BA50" s="7">
        <v>36</v>
      </c>
    </row>
    <row r="51" spans="15:53">
      <c r="O51" s="282" t="str">
        <f>IF(T51=1,$T$3,IF(U51=1,$U$3,IF(V51=1,$V$3,IF(W51=1,$W$3,IF(X51=1,$X$3,IF(Y51=1,$Y$3,IF(Z51=1,$Z$3,IF(AA51=1,$AA$3,IF(AB51=1,$AB$3,IF(AC51=1,$AC$3,IF(AD51=1,$AD$3,IF(AE51=1,$AE$3,IF(AF51=1,$AF$3,IF(AG51=1,$AG$3,IF(AH51=1,$AH$3,"")))))))))))))))</f>
        <v/>
      </c>
      <c r="P51" s="282" t="str">
        <f t="shared" ref="P51:P52" si="22">IF(R51=1,R$9,IF(S51=1,S$9,IF(T51=1,T$9,IF(U51=1,U$9,IF(V51=1,V$9,IF(W51=1,W$9,IF(X51=1,X$9,IF(Y51=1,Y$9,IF(Z51=1,Z$9,IF(AA51=1,AA$9,IF(AB51=1,AB$9,"")))))))))))</f>
        <v/>
      </c>
      <c r="Q51" s="285"/>
      <c r="R51" s="42"/>
      <c r="S51" s="35" t="s">
        <v>71</v>
      </c>
      <c r="T51" s="47"/>
      <c r="U51" s="49" t="str">
        <f>IF(AND(U$32=$S$51,T51="",U50=""),1,"")</f>
        <v/>
      </c>
      <c r="V51" s="49" t="str">
        <f>IF(AND(V$32=$S$51,U51="",V50=""),1,"")</f>
        <v/>
      </c>
      <c r="W51" s="49" t="str">
        <f>IF(AND(W$32=$S$51,V51="",W50=""),1,"")</f>
        <v/>
      </c>
      <c r="X51" s="50" t="str">
        <f>IF(AND(X$32=$S$51,X50="",SUM($U$51:W51)=0),1,"")</f>
        <v/>
      </c>
      <c r="Y51" s="50" t="str">
        <f>IF(AND(Y$32=$S$51,Y50="",SUM($U$51:X51)=0),1,"")</f>
        <v/>
      </c>
      <c r="Z51" s="50" t="str">
        <f>IF(AND(Z$32=$S$51,Z50="",SUM($U$51:Y51)=0),1,"")</f>
        <v/>
      </c>
      <c r="AA51" s="50" t="str">
        <f>IF(AND(AA$32=$S$51,AA50="",SUM($U$51:Z51)=0),1,"")</f>
        <v/>
      </c>
      <c r="AB51" s="50" t="str">
        <f>IF(AND(AB$32=$S$51,AB50="",SUM($U$51:AA51)=0),1,"")</f>
        <v/>
      </c>
      <c r="AC51" s="50" t="str">
        <f>IF(AND(AC$32=$S$51,AC50="",SUM($U$51:AB51)=0),1,"")</f>
        <v/>
      </c>
      <c r="AD51" s="50" t="str">
        <f>IF(AND(AD$32=$S$51,AD50="",SUM($U$51:AC51)=0),1,"")</f>
        <v/>
      </c>
      <c r="AE51" s="50" t="str">
        <f>IF(AND(AE$32=$S$51,AE50="",SUM($U$51:AD51)=0),1,"")</f>
        <v/>
      </c>
      <c r="AF51" s="50" t="str">
        <f>IF(AND(AF$32=$S$51,AF50="",SUM($U$51:AE51)=0),1,"")</f>
        <v/>
      </c>
      <c r="AG51" s="50" t="str">
        <f>IF(AND(AG$32=$S$51,AG50="",SUM($U$51:AF51)=0),1,"")</f>
        <v/>
      </c>
      <c r="AH51" s="50" t="str">
        <f>IF(AND(AH$32=$S$51,AH50="",SUM($U$51:AG51)=0),1,"")</f>
        <v/>
      </c>
      <c r="BA51" s="7">
        <v>37</v>
      </c>
    </row>
    <row r="52" spans="15:53">
      <c r="O52" s="282" t="str">
        <f>IF(T52=1,$T$3,IF(U52=1,$U$3,IF(V52=1,$V$3,IF(W52=1,W10,IF(X52=1,$X$3,IF(Y52=1,$Y$3,IF(Z52=1,$Z$3,IF(AA52=1,$AA$3,IF(AB52=1,$AB$3,IF(AC52=1,$AC$3,IF(AD52=1,$AD$3,IF(AE52=1,$AE$3,IF(AF52=1,$AF$3,IF(AG52=1,$AG$3,IF(AH52=1,$AH$3,"")))))))))))))))</f>
        <v/>
      </c>
      <c r="P52" s="282" t="str">
        <f t="shared" si="22"/>
        <v/>
      </c>
      <c r="Q52" s="285"/>
      <c r="R52" s="44"/>
      <c r="S52" s="35" t="s">
        <v>71</v>
      </c>
      <c r="T52" s="47"/>
      <c r="U52" s="47"/>
      <c r="V52" s="51" t="str">
        <f>IF(AND(V$32=S52,U52="",V51="",V50=""),1,"")</f>
        <v/>
      </c>
      <c r="W52" s="51" t="str">
        <f>IF(AND(W$32=S52,V52="",W51="",W50=""),1,"")</f>
        <v/>
      </c>
      <c r="X52" s="52" t="str">
        <f>IF(AND(X$32=$S$52,X50="",X51="",SUM($V$52:W52)=0),1,"")</f>
        <v/>
      </c>
      <c r="Y52" s="52" t="str">
        <f>IF(AND(Y$32=$S$52,Y50="",Y51="",SUM($V$52:X52)=0),1,"")</f>
        <v/>
      </c>
      <c r="Z52" s="52" t="str">
        <f>IF(AND(Z$32=$S$52,Z50="",Z51="",SUM($V$52:Y52)=0),1,"")</f>
        <v/>
      </c>
      <c r="AA52" s="52" t="str">
        <f>IF(AND(AA$32=$S$52,AA50="",AA51="",SUM($V$52:Z52)=0),1,"")</f>
        <v/>
      </c>
      <c r="AB52" s="52" t="str">
        <f>IF(AND(AB$32=$S$52,AB50="",AB51="",SUM($V$52:AA52)=0),1,"")</f>
        <v/>
      </c>
      <c r="AC52" s="52" t="str">
        <f>IF(AND(AC$32=$S$52,AC50="",AC51="",SUM($V$52:AB52)=0),1,"")</f>
        <v/>
      </c>
      <c r="AD52" s="52" t="str">
        <f>IF(AND(AD$32=$S$52,AD50="",AD51="",SUM($V$52:AC52)=0),1,"")</f>
        <v/>
      </c>
      <c r="AE52" s="52" t="str">
        <f>IF(AND(AE$32=$S$52,AE50="",AE51="",SUM($V$52:AD52)=0),1,"")</f>
        <v/>
      </c>
      <c r="AF52" s="52" t="str">
        <f>IF(AND(AF$32=$S$52,AF50="",AF51="",SUM($V$52:AE52)=0),1,"")</f>
        <v/>
      </c>
      <c r="AG52" s="52" t="str">
        <f>IF(AND(AG$32=$S$52,AG50="",AG51="",SUM($V$52:AF52)=0),1,"")</f>
        <v/>
      </c>
      <c r="AH52" s="52" t="str">
        <f>IF(AND(AH$32=$S$52,AH50="",AH51="",SUM($V$52:AG52)=0),1,"")</f>
        <v/>
      </c>
      <c r="BA52" s="7">
        <v>38</v>
      </c>
    </row>
    <row r="53" spans="15:53">
      <c r="BA53" s="7">
        <v>39</v>
      </c>
    </row>
    <row r="54" spans="15:53">
      <c r="BA54" s="7">
        <v>40</v>
      </c>
    </row>
    <row r="55" spans="15:53">
      <c r="O55" s="282" t="str">
        <f>IF(T55=1,$T$3,IF(U55=1,$U$3,IF(V55=1,$V$3,IF(W55=1,W8,IF(X55=1,$X$3,IF(Y55=1,$Y$3,IF(Z55=1,$Z$3,IF(AA55=1,$AA$3,IF(AB55=1,$AB$3,IF(AC55=1,$AC$3,IF(AD55=1,$AD$3,IF(AE55=1,AE17,IF(AF55=1,$AF$3,IF(AG55=1,$AG$3,IF(AH55=1,$AH$3,"")))))))))))))))</f>
        <v/>
      </c>
      <c r="P55" s="282" t="str">
        <f>IF(R55=1,R$9,IF(S55=1,S$9,IF(T55=1,T$9,IF(U55=1,U$9,IF(V55=1,V$9,IF(W55=1,W$9,IF(X55=1,X$9,IF(Y55=1,Y$9,IF(Z55=1,Z$9,IF(AA55=1,AA$9,IF(AB55=1,AB$9,"")))))))))))</f>
        <v/>
      </c>
      <c r="Q55" s="285" t="s">
        <v>76</v>
      </c>
      <c r="R55" s="42"/>
      <c r="S55" s="35" t="s">
        <v>70</v>
      </c>
      <c r="T55" s="32" t="str">
        <f>IF($S$55=$T$32,1,"")</f>
        <v/>
      </c>
      <c r="U55" s="32" t="str">
        <f>IF(AND($S$55=$U$32,T55=""),1,"")</f>
        <v/>
      </c>
      <c r="V55" s="32" t="str">
        <f>IF(AND($S$55=$V$32,U55="",T55=""),1,"")</f>
        <v/>
      </c>
      <c r="W55" s="32" t="str">
        <f>IF(AND($S$55=W37,T55="",U55="",V55=""),1,"")</f>
        <v/>
      </c>
      <c r="X55" s="32" t="str">
        <f>IF(AND($S$55=$X$32,U55="",V55="",W55="",T55=""),1,"")</f>
        <v/>
      </c>
      <c r="Y55" s="32" t="str">
        <f>IF(AND($S$55=$Y$32,V55="",W55="",X55="",U55="",T55=""),1,"")</f>
        <v/>
      </c>
      <c r="Z55" s="32" t="str">
        <f>IF(AND($S$55=Z37,W55="",X55="",Y55="",V55="",U55="",T55=""),1,"")</f>
        <v/>
      </c>
      <c r="AA55" s="32" t="str">
        <f>IF(AND($S$55=AA37,X55="",Y55="",Z55="",W55="",V55="",U55="",T55=""),1,"")</f>
        <v/>
      </c>
      <c r="AB55" s="32" t="str">
        <f>IF(AND($S$55=$AB$32,Y55="",Z55="",AA55="",X55="",W55="",V55="",U55="",T55=""),1,"")</f>
        <v/>
      </c>
      <c r="AC55" s="32" t="str">
        <f>IF(AND($S$55=$AC$32,Z55="",AA55="",AB55="",Y55="",X55="",W55="",V55="",U55="",T55=""),1,"")</f>
        <v/>
      </c>
      <c r="AD55" s="32" t="str">
        <f>IF(AND($S$55=$AD$32,AA55="",AB55="",AC55="",Z55="",Y55="",X55="",W55="",V55="",U55="",T55=""),1,"")</f>
        <v/>
      </c>
      <c r="AE55" s="32" t="str">
        <f>IF(AND($S$55=$AE$32,AB55="",AC55="",AD55="",AA55="",Z55="",Y55="",X55="",W55="",V55="",U55="",T55=""),1,"")</f>
        <v/>
      </c>
      <c r="AF55" s="32" t="str">
        <f>IF(AND($S$55=$AF$32,AC55="",AD55="",AE55="",AB55="",AA55="",Z55="",Y55="",X55="",W55="",V55="",U55="",T55=""),1,"")</f>
        <v/>
      </c>
      <c r="AG55" s="32" t="str">
        <f>IF(AND($S$55=$AG$32,AD55="",AE55="",AF55="",AC55="",AB55="",AA55="",Z55="",Y55="",X55="",W55="",V55="",U55="",T55=""),1,"")</f>
        <v/>
      </c>
      <c r="AH55" s="32" t="str">
        <f>IF(AND($S$55=$AH$32,AE55="",AF55="",AG55="",AD55="",AC55="",AB55="",AA55="",Z55="",Y55="",X55="",W55="",V55="",U55="",T55=""),1,"")</f>
        <v/>
      </c>
      <c r="BA55" s="7">
        <v>41</v>
      </c>
    </row>
    <row r="56" spans="15:53">
      <c r="O56" s="282" t="str">
        <f>IF(T56=1,$T$3,IF(U56=1,$U$3,IF(V56=1,$V$3,IF(W56=1,$W$3,IF(X56=1,$X$3,IF(Y56=1,$Y$3,IF(Z56=1,$Z$3,IF(AA56=1,$AA$3,IF(AB56=1,$AB$3,IF(AC56=1,$AC$3,IF(AD56=1,$AD$3,IF(AE56=1,$AE$3,IF(AF56=1,$AF$3,IF(AG56=1,$AG$3,IF(AH56=1,$AH$3,"")))))))))))))))</f>
        <v/>
      </c>
      <c r="P56" s="282" t="str">
        <f t="shared" ref="P56:P57" si="23">IF(R56=1,R$9,IF(S56=1,S$9,IF(T56=1,T$9,IF(U56=1,U$9,IF(V56=1,V$9,IF(W56=1,W$9,IF(X56=1,X$9,IF(Y56=1,Y$9,IF(Z56=1,Z$9,IF(AA56=1,AA$9,IF(AB56=1,AB$9,"")))))))))))</f>
        <v/>
      </c>
      <c r="Q56" s="285"/>
      <c r="R56" s="42"/>
      <c r="S56" s="35" t="s">
        <v>70</v>
      </c>
      <c r="T56" s="47"/>
      <c r="U56" s="49" t="str">
        <f>IF(AND(U$32=$S$56,T56="",U55=""),1,"")</f>
        <v/>
      </c>
      <c r="V56" s="49" t="str">
        <f>IF(AND(V$32=$S$56,U56="",V55=""),1,"")</f>
        <v/>
      </c>
      <c r="W56" s="49" t="str">
        <f>IF(AND(W$32=$S$56,V56="",W55=""),1,"")</f>
        <v/>
      </c>
      <c r="X56" s="50" t="str">
        <f>IF(AND(X$32=$S$56,X55="",SUM($U$56:W56)=0),1,"")</f>
        <v/>
      </c>
      <c r="Y56" s="50" t="str">
        <f>IF(AND(Y$32=$S$56,Y55="",SUM($U$56:X56)=0),1,"")</f>
        <v/>
      </c>
      <c r="Z56" s="50" t="str">
        <f>IF(AND(Z$32=$S$56,Z55="",SUM($U$56:Y56)=0),1,"")</f>
        <v/>
      </c>
      <c r="AA56" s="50" t="str">
        <f>IF(AND(AA$32=$S$56,AA55="",SUM($U$56:Z56)=0),1,"")</f>
        <v/>
      </c>
      <c r="AB56" s="50" t="str">
        <f>IF(AND(AB$32=$S$56,AB55="",SUM($U$56:AA56)=0),1,"")</f>
        <v/>
      </c>
      <c r="AC56" s="50" t="str">
        <f>IF(AND(AC$32=$S$56,AC55="",SUM($U$56:AB56)=0),1,"")</f>
        <v/>
      </c>
      <c r="AD56" s="50" t="str">
        <f>IF(AND(AD$32=$S$56,AD55="",SUM($U$56:AC56)=0),1,"")</f>
        <v/>
      </c>
      <c r="AE56" s="50" t="str">
        <f>IF(AND(AE$32=$S$56,AE55="",SUM($U$56:AD56)=0),1,"")</f>
        <v/>
      </c>
      <c r="AF56" s="50" t="str">
        <f>IF(AND(AF$32=$S$56,AF55="",SUM($U$56:AE56)=0),1,"")</f>
        <v/>
      </c>
      <c r="AG56" s="50" t="str">
        <f>IF(AND(AG$32=$S$56,AG55="",SUM($U$56:AF56)=0),1,"")</f>
        <v/>
      </c>
      <c r="AH56" s="50" t="str">
        <f>IF(AND(AH$32=$S$56,AH55="",SUM($U$56:AG56)=0),1,"")</f>
        <v/>
      </c>
      <c r="BA56" s="7">
        <v>42</v>
      </c>
    </row>
    <row r="57" spans="15:53">
      <c r="O57" s="282" t="str">
        <f>IF(T57=1,$T$3,IF(U57=1,$U$3,IF(V57=1,$V$3,IF(W57=1,$W$3,IF(X57=1,$X$3,IF(Y57=1,$Y$3,IF(Z57=1,$Z$3,IF(AA57=1,$AA$3,IF(AB57=1,$AB$3,IF(AC57=1,$AC$3,IF(AD57=1,$AD$3,IF(AE57=1,$AE$3,IF(AF57=1,$AF$3,IF(AG57=1,$AG$3,IF(AH57=1,$AH$3,"")))))))))))))))</f>
        <v/>
      </c>
      <c r="P57" s="282" t="str">
        <f t="shared" si="23"/>
        <v/>
      </c>
      <c r="Q57" s="285"/>
      <c r="R57" s="44"/>
      <c r="S57" s="35" t="s">
        <v>70</v>
      </c>
      <c r="T57" s="47"/>
      <c r="U57" s="47"/>
      <c r="V57" s="51" t="str">
        <f>IF(AND(V$32=S57,U57="",V56="",V55=""),1,"")</f>
        <v/>
      </c>
      <c r="W57" s="51" t="str">
        <f>IF(AND(W$32=S57,V57="",W56="",W55=""),1,"")</f>
        <v/>
      </c>
      <c r="X57" s="52" t="str">
        <f>IF(AND(X$32=$S$57,X55="",X56="",SUM($V$57:W57)=0),1,"")</f>
        <v/>
      </c>
      <c r="Y57" s="52" t="str">
        <f>IF(AND(Y$32=$S$57,Y55="",Y56="",SUM($V$57:X57)=0),1,"")</f>
        <v/>
      </c>
      <c r="Z57" s="52" t="str">
        <f>IF(AND(Z$32=$S$57,Z55="",Z56="",SUM($V$57:Y57)=0),1,"")</f>
        <v/>
      </c>
      <c r="AA57" s="52" t="str">
        <f>IF(AND(AA$32=$S$57,AA55="",AA56="",SUM($V$57:Z57)=0),1,"")</f>
        <v/>
      </c>
      <c r="AB57" s="52" t="str">
        <f>IF(AND(AB$32=$S$57,AB55="",AB56="",SUM($V$57:AA57)=0),1,"")</f>
        <v/>
      </c>
      <c r="AC57" s="52" t="str">
        <f>IF(AND(AC$32=$S$57,AC55="",AC56="",SUM($V$57:AB57)=0),1,"")</f>
        <v/>
      </c>
      <c r="AD57" s="52" t="str">
        <f>IF(AND(AD$32=$S$57,AD55="",AD56="",SUM($V$57:AC57)=0),1,"")</f>
        <v/>
      </c>
      <c r="AE57" s="52" t="str">
        <f>IF(AND(AE$32=$S$57,AE55="",AE56="",SUM($V$57:AD57)=0),1,"")</f>
        <v/>
      </c>
      <c r="AF57" s="52" t="str">
        <f>IF(AND(AF$32=$S$57,AF55="",AF56="",SUM($V$57:AE57)=0),1,"")</f>
        <v/>
      </c>
      <c r="AG57" s="52" t="str">
        <f>IF(AND(AG$32=$S$57,AG55="",AG56="",SUM($V$57:AF57)=0),1,"")</f>
        <v/>
      </c>
      <c r="AH57" s="52" t="str">
        <f>IF(AND(AH$32=$S$57,AH55="",AH56="",SUM($V$57:AG57)=0),1,"")</f>
        <v/>
      </c>
      <c r="BA57" s="7">
        <v>43</v>
      </c>
    </row>
    <row r="58" spans="15:53">
      <c r="BA58" s="7">
        <v>44</v>
      </c>
    </row>
    <row r="59" spans="15:53">
      <c r="BA59" s="7">
        <v>45</v>
      </c>
    </row>
    <row r="60" spans="15:53">
      <c r="O60" s="282" t="str">
        <f>IF(T60=1,$T$3,IF(U60=1,$U$3,IF(V60=1,$V$3,IF(W60=1,$W$3,IF(X60=1,$X$3,IF(Y60=1,$Y$3,IF(Z60=1,$Z$3,IF(AA60=1,$AA$3,IF(AB60=1,$AB$3,IF(AC60=1,$AC$3,IF(AD60=1,$AD$3,IF(AE60=1,$AE$3,IF(AF60=1,$AF$3,IF(AG60=1,$AG$3,IF(AH60=1,$AH$3,"")))))))))))))))</f>
        <v/>
      </c>
      <c r="P60" s="282" t="str">
        <f>IF(R60=1,R$9,IF(S60=1,S$9,IF(T60=1,T$9,IF(U60=1,U$9,IF(V60=1,V$9,IF(W60=1,W$9,IF(X60=1,X$9,IF(Y60=1,Y$9,IF(Z60=1,Z$9,IF(AA60=1,AA$9,IF(AB60=1,AB$9,"")))))))))))</f>
        <v/>
      </c>
      <c r="Q60" s="285" t="s">
        <v>76</v>
      </c>
      <c r="R60" s="42"/>
      <c r="S60" s="35" t="s">
        <v>42</v>
      </c>
      <c r="T60" s="32" t="str">
        <f>IF($S$60=$T$32,1,"")</f>
        <v/>
      </c>
      <c r="U60" s="32" t="str">
        <f>IF(AND($S$60=$U$32,T60=""),1,"")</f>
        <v/>
      </c>
      <c r="V60" s="32" t="str">
        <f>IF(AND($S$60=$V$32,U60="",T60=""),1,"")</f>
        <v/>
      </c>
      <c r="W60" s="32" t="str">
        <f>IF(AND($S$60=W50,T60="",U60="",V60=""),1,"")</f>
        <v/>
      </c>
      <c r="X60" s="32" t="str">
        <f>IF(AND($S$60=$X$32,U60="",V60="",W60="",T60=""),1,"")</f>
        <v/>
      </c>
      <c r="Y60" s="32" t="str">
        <f>IF(AND($S$60=$Y$32,V60="",W60="",X60="",U60="",T60=""),1,"")</f>
        <v/>
      </c>
      <c r="Z60" s="32" t="str">
        <f>IF(AND($S$60=Z50,W60="",X60="",Y60="",V60="",U60="",T60=""),1,"")</f>
        <v/>
      </c>
      <c r="AA60" s="32" t="str">
        <f>IF(AND($S$60=AA50,X60="",Y60="",Z60="",W60="",V60="",U60="",T60=""),1,"")</f>
        <v/>
      </c>
      <c r="AB60" s="32" t="str">
        <f>IF(AND($S$60=$AB$32,Y60="",Z60="",AA60="",X60="",W60="",V60="",U60="",T60=""),1,"")</f>
        <v/>
      </c>
      <c r="AC60" s="32" t="str">
        <f>IF(AND($S$60=$AC$32,Z60="",AA60="",AB60="",Y60="",X60="",W60="",V60="",U60="",T60=""),1,"")</f>
        <v/>
      </c>
      <c r="AD60" s="32" t="str">
        <f>IF(AND($S$60=$AD$32,AA60="",AB60="",AC60="",Z60="",Y60="",X60="",W60="",V60="",U60="",T60=""),1,"")</f>
        <v/>
      </c>
      <c r="AE60" s="32" t="str">
        <f>IF(AND($S$60=$AE$32,AB60="",AC60="",AD60="",AA60="",Z60="",Y60="",X60="",W60="",V60="",U60="",T60=""),1,"")</f>
        <v/>
      </c>
      <c r="AF60" s="32" t="str">
        <f>IF(AND($S$60=$AF$32,AC60="",AD60="",AE60="",AB60="",AA60="",Z60="",Y60="",X60="",W60="",V60="",U60="",T60=""),1,"")</f>
        <v/>
      </c>
      <c r="AG60" s="32" t="str">
        <f>IF(AND($S$60=$AG$32,AD60="",AE60="",AF60="",AC60="",AB60="",AA60="",Z60="",Y60="",X60="",W60="",V60="",U60="",T60=""),1,"")</f>
        <v/>
      </c>
      <c r="AH60" s="32" t="str">
        <f>IF(AND($S$60=$AH$32,AE60="",AF60="",AG60="",AD60="",AC60="",AB60="",AA60="",Z60="",Y60="",X60="",W60="",V60="",U60="",T60=""),1,"")</f>
        <v/>
      </c>
      <c r="BA60" s="7">
        <v>46</v>
      </c>
    </row>
    <row r="61" spans="15:53">
      <c r="O61" s="282" t="str">
        <f>IF(T61=1,$T$3,IF(U61=1,$U$3,IF(V61=1,$V$3,IF(W61=1,$W$3,IF(X61=1,$X$3,IF(Y61=1,$Y$3,IF(Z61=1,$Z$3,IF(AA61=1,$AA$3,IF(AB61=1,$AB$3,IF(AC61=1,$AC$3,IF(AD61=1,$AD$3,IF(AE61=1,$AE$3,IF(AF61=1,$AF$3,IF(AG61=1,$AG$3,IF(AH61=1,$AH$3,"")))))))))))))))</f>
        <v/>
      </c>
      <c r="P61" s="282" t="str">
        <f t="shared" ref="P61:P62" si="24">IF(R61=1,R$9,IF(S61=1,S$9,IF(T61=1,T$9,IF(U61=1,U$9,IF(V61=1,V$9,IF(W61=1,W$9,IF(X61=1,X$9,IF(Y61=1,Y$9,IF(Z61=1,Z$9,IF(AA61=1,AA$9,IF(AB61=1,AB$9,"")))))))))))</f>
        <v/>
      </c>
      <c r="Q61" s="285"/>
      <c r="R61" s="42"/>
      <c r="S61" s="35" t="s">
        <v>42</v>
      </c>
      <c r="T61" s="47"/>
      <c r="U61" s="49" t="str">
        <f>IF(AND(U$32=$S$61,T61="",U60=""),1,"")</f>
        <v/>
      </c>
      <c r="V61" s="49" t="str">
        <f>IF(AND(V$32=$S$61,U61="",V60=""),1,"")</f>
        <v/>
      </c>
      <c r="W61" s="49" t="str">
        <f>IF(AND(W$32=$S$61,V61="",W60=""),1,"")</f>
        <v/>
      </c>
      <c r="X61" s="50" t="str">
        <f>IF(AND(X$32=$S$61,X60="",SUM($U$61:W61)=0),1,"")</f>
        <v/>
      </c>
      <c r="Y61" s="50" t="str">
        <f>IF(AND(Y$32=$S$61,Y60="",SUM($U$61:X61)=0),1,"")</f>
        <v/>
      </c>
      <c r="Z61" s="50" t="str">
        <f>IF(AND(Z$32=$S$61,Z60="",SUM($U$61:Y61)=0),1,"")</f>
        <v/>
      </c>
      <c r="AA61" s="50" t="str">
        <f>IF(AND(AA$32=$S$61,AA60="",SUM($U$61:Z61)=0),1,"")</f>
        <v/>
      </c>
      <c r="AB61" s="50" t="str">
        <f>IF(AND(AB$32=$S$61,AB60="",SUM($U$61:AA61)=0),1,"")</f>
        <v/>
      </c>
      <c r="AC61" s="50" t="str">
        <f>IF(AND(AC$32=$S$61,AC60="",SUM($U$61:AB61)=0),1,"")</f>
        <v/>
      </c>
      <c r="AD61" s="50" t="str">
        <f>IF(AND(AD$32=$S$61,AD60="",SUM($U$61:AC61)=0),1,"")</f>
        <v/>
      </c>
      <c r="AE61" s="50" t="str">
        <f>IF(AND(AE$32=$S$61,AE60="",SUM($U$61:AD61)=0),1,"")</f>
        <v/>
      </c>
      <c r="AF61" s="50" t="str">
        <f>IF(AND(AF$32=$S$61,AF60="",SUM($U$61:AE61)=0),1,"")</f>
        <v/>
      </c>
      <c r="AG61" s="50" t="str">
        <f>IF(AND(AG$32=$S$61,AG60="",SUM($U$61:AF61)=0),1,"")</f>
        <v/>
      </c>
      <c r="AH61" s="50" t="str">
        <f>IF(AND(AH$32=$S$61,AH60="",SUM($U$61:AG61)=0),1,"")</f>
        <v/>
      </c>
      <c r="BA61" s="7">
        <v>47</v>
      </c>
    </row>
    <row r="62" spans="15:53">
      <c r="O62" s="282" t="str">
        <f>IF(T62=1,$T$3,IF(U62=1,$U$3,IF(V62=1,$V$3,IF(W62=1,$W$3,IF(X62=1,$X$3,IF(Y62=1,$Y$3,IF(Z62=1,$Z$3,IF(AA62=1,$AA$3,IF(AB62=1,$AB$3,IF(AC62=1,$AC$3,IF(AD62=1,$AD$3,IF(AE62=1,$AE$3,IF(AF62=1,$AF$3,IF(AG62=1,$AG$3,IF(AH62=1,$AH$3,"")))))))))))))))</f>
        <v/>
      </c>
      <c r="P62" s="282" t="str">
        <f t="shared" si="24"/>
        <v/>
      </c>
      <c r="Q62" s="285"/>
      <c r="R62" s="44"/>
      <c r="S62" s="35" t="s">
        <v>42</v>
      </c>
      <c r="T62" s="47"/>
      <c r="U62" s="47"/>
      <c r="V62" s="51" t="str">
        <f>IF(AND(V$32=S62,U62="",V61="",V60=""),1,"")</f>
        <v/>
      </c>
      <c r="W62" s="51" t="str">
        <f>IF(AND(W$32=S62,V62="",W61="",W60=""),1,"")</f>
        <v/>
      </c>
      <c r="X62" s="52" t="str">
        <f>IF(AND(X$32=$S$62,X60="",X61="",SUM($V$62:W62)=0),1,"")</f>
        <v/>
      </c>
      <c r="Y62" s="52" t="str">
        <f>IF(AND(Y$32=$S$62,Y60="",Y61="",SUM($V$62:X62)=0),1,"")</f>
        <v/>
      </c>
      <c r="Z62" s="52" t="str">
        <f>IF(AND(Z$32=$S$62,Z60="",Z61="",SUM($V$62:Y62)=0),1,"")</f>
        <v/>
      </c>
      <c r="AA62" s="52" t="str">
        <f>IF(AND(AA$32=$S$62,AA60="",AA61="",SUM($V$62:Z62)=0),1,"")</f>
        <v/>
      </c>
      <c r="AB62" s="52" t="str">
        <f>IF(AND(AB$32=$S$62,AB60="",AB61="",SUM($V$62:AA62)=0),1,"")</f>
        <v/>
      </c>
      <c r="AC62" s="52" t="str">
        <f>IF(AND(AC$32=$S$62,AC60="",AC61="",SUM($V$62:AB62)=0),1,"")</f>
        <v/>
      </c>
      <c r="AD62" s="52" t="str">
        <f>IF(AND(AD$32=$S$62,AD60="",AD61="",SUM($V$62:AC62)=0),1,"")</f>
        <v/>
      </c>
      <c r="AE62" s="52" t="str">
        <f>IF(AND(AE$32=$S$62,AE60="",AE61="",SUM($V$62:AD62)=0),1,"")</f>
        <v/>
      </c>
      <c r="AF62" s="52" t="str">
        <f>IF(AND(AF$32=$S$62,AF60="",AF61="",SUM($V$62:AE62)=0),1,"")</f>
        <v/>
      </c>
      <c r="AG62" s="52" t="str">
        <f>IF(AND(AG$32=$S$62,AG60="",AG61="",SUM($V$62:AF62)=0),1,"")</f>
        <v/>
      </c>
      <c r="AH62" s="52" t="str">
        <f>IF(AND(AH$32=$S$62,AH60="",AH61="",SUM($V$62:AG62)=0),1,"")</f>
        <v/>
      </c>
      <c r="BA62" s="7">
        <v>48</v>
      </c>
    </row>
    <row r="63" spans="15:53">
      <c r="BA63" s="7">
        <v>49</v>
      </c>
    </row>
    <row r="64" spans="15:53">
      <c r="BA64" s="7">
        <v>50</v>
      </c>
    </row>
    <row r="65" spans="15:53">
      <c r="O65" s="282" t="str">
        <f>IF(T65=1,$T$3,IF(U65=1,$U$3,IF(V65=1,$V$3,IF(W65=1,$W$3,IF(X65=1,$X$3,IF(Y65=1,$Y$3,IF(Z65=1,$Z$3,IF(AA65=1,$AA$3,IF(AB65=1,$AB$3,IF(AC65=1,$AC$3,IF(AD65=1,$AD$3,IF(AE65=1,$AE$3,IF(AF65=1,$AF$3,IF(AG65=1,$AG$3,IF(AH65=1,$AH$3,"")))))))))))))))</f>
        <v/>
      </c>
      <c r="P65" s="282" t="str">
        <f>IF(R65=1,R$9,IF(S65=1,S$9,IF(T65=1,T$9,IF(U65=1,U$9,IF(V65=1,V$9,IF(W65=1,W$9,IF(X65=1,X$9,IF(Y65=1,Y$9,IF(Z65=1,Z$9,IF(AA65=1,AA$9,IF(AB65=1,AB$9,"")))))))))))</f>
        <v/>
      </c>
      <c r="Q65" s="285" t="s">
        <v>77</v>
      </c>
      <c r="R65" s="42"/>
      <c r="S65" s="35" t="s">
        <v>51</v>
      </c>
      <c r="T65" s="32" t="str">
        <f>IF($S$65=$T$32,1,"")</f>
        <v/>
      </c>
      <c r="U65" s="32" t="str">
        <f>IF(AND($S$65=$U$32,T65=""),1,"")</f>
        <v/>
      </c>
      <c r="V65" s="32" t="str">
        <f>IF(AND($S$65=$V$32,U65="",T65=""),1,"")</f>
        <v/>
      </c>
      <c r="W65" s="32" t="str">
        <f>IF(AND($S$65=W32,T65="",U65="",V65=""),1,"")</f>
        <v/>
      </c>
      <c r="X65" s="32" t="str">
        <f>IF(AND($S$65=$X$32,U65="",V65="",W65="",T65=""),1,"")</f>
        <v/>
      </c>
      <c r="Y65" s="32" t="str">
        <f>IF(AND($S$65=$Y$32,V65="",W65="",X65="",U65="",T65=""),1,"")</f>
        <v/>
      </c>
      <c r="Z65" s="32" t="str">
        <f>IF(AND($S$65=Z32,W65="",X65="",Y65="",V65="",U65="",T65=""),1,"")</f>
        <v/>
      </c>
      <c r="AA65" s="32" t="str">
        <f>IF(AND($S$65=AA32,X65="",Y65="",Z65="",W65="",V65="",U65="",T65=""),1,"")</f>
        <v/>
      </c>
      <c r="AB65" s="32" t="str">
        <f>IF(AND($S$65=$AB$32,Y65="",Z65="",AA65="",X65="",W65="",V65="",U65="",T65=""),1,"")</f>
        <v/>
      </c>
      <c r="AC65" s="32" t="str">
        <f>IF(AND($S$65=$AC$32,Z65="",AA65="",AB65="",Y65="",X65="",W65="",V65="",U65="",T65=""),1,"")</f>
        <v/>
      </c>
      <c r="AD65" s="32" t="str">
        <f>IF(AND($S$65=$AD$32,AA65="",AB65="",AC65="",Z65="",Y65="",X65="",W65="",V65="",U65="",T65=""),1,"")</f>
        <v/>
      </c>
      <c r="AE65" s="32" t="str">
        <f>IF(AND($S$65=$AE$32,AB65="",AC65="",AD65="",AA65="",Z65="",Y65="",X65="",W65="",V65="",U65="",T65=""),1,"")</f>
        <v/>
      </c>
      <c r="AF65" s="32" t="str">
        <f>IF(AND($S$65=$AF$32,AC65="",AD65="",AE65="",AB65="",AA65="",Z65="",Y65="",X65="",W65="",V65="",U65="",T65=""),1,"")</f>
        <v/>
      </c>
      <c r="AG65" s="32" t="str">
        <f>IF(AND($S$65=$AG$32,AD65="",AE65="",AF65="",AC65="",AB65="",AA65="",Z65="",Y65="",X65="",W65="",V65="",U65="",T65=""),1,"")</f>
        <v/>
      </c>
      <c r="AH65" s="32" t="str">
        <f>IF(AND($S$65=$AH$32,AE65="",AF65="",AG65="",AD65="",AC65="",AB65="",AA65="",Z65="",Y65="",X65="",W65="",V65="",U65="",T65=""),1,"")</f>
        <v/>
      </c>
      <c r="BA65" s="7">
        <v>51</v>
      </c>
    </row>
    <row r="66" spans="15:53">
      <c r="O66" s="282" t="str">
        <f>IF(T66=1,$T$3,IF(U66=1,$U$3,IF(V66=1,$V$3,IF(W66=1,$W$3,IF(X66=1,$X$3,IF(Y66=1,$Y$3,IF(Z66=1,$Z$3,IF(AA66=1,$AA$3,IF(AB66=1,$AB$3,IF(AC66=1,$AC$3,IF(AD66=1,$AD$3,IF(AE66=1,$AE$3,IF(AF66=1,$AF$3,IF(AG66=1,$AG$3,IF(AH66=1,$AH$3,"")))))))))))))))</f>
        <v/>
      </c>
      <c r="P66" s="282" t="str">
        <f t="shared" ref="P66:P67" si="25">IF(R66=1,R$9,IF(S66=1,S$9,IF(T66=1,T$9,IF(U66=1,U$9,IF(V66=1,V$9,IF(W66=1,W$9,IF(X66=1,X$9,IF(Y66=1,Y$9,IF(Z66=1,Z$9,IF(AA66=1,AA$9,IF(AB66=1,AB$9,"")))))))))))</f>
        <v/>
      </c>
      <c r="Q66" s="285"/>
      <c r="R66" s="42"/>
      <c r="S66" s="35" t="s">
        <v>51</v>
      </c>
      <c r="T66" s="47"/>
      <c r="U66" s="49" t="str">
        <f>IF(AND(U$32=$S$66,T66="",U65=""),1,"")</f>
        <v/>
      </c>
      <c r="V66" s="49" t="str">
        <f>IF(AND(V$32=$S$66,U66="",V65=""),1,"")</f>
        <v/>
      </c>
      <c r="W66" s="49" t="str">
        <f>IF(AND(W$32=$S$66,V66="",W65=""),1,"")</f>
        <v/>
      </c>
      <c r="X66" s="50" t="str">
        <f>IF(AND(X$32=$S$66,X65="",SUM($U$66:W66)=0),1,"")</f>
        <v/>
      </c>
      <c r="Y66" s="50" t="str">
        <f>IF(AND(Y$32=$S$66,Y65="",SUM($U$66:X66)=0),1,"")</f>
        <v/>
      </c>
      <c r="Z66" s="50" t="str">
        <f>IF(AND(Z$32=$S$66,Z65="",SUM($U$66:Y66)=0),1,"")</f>
        <v/>
      </c>
      <c r="AA66" s="50" t="str">
        <f>IF(AND(AA$32=$S$66,AA65="",SUM($U$66:Z66)=0),1,"")</f>
        <v/>
      </c>
      <c r="AB66" s="50" t="str">
        <f>IF(AND(AB$32=$S$66,AB65="",SUM($U$66:AA66)=0),1,"")</f>
        <v/>
      </c>
      <c r="AC66" s="50" t="str">
        <f>IF(AND(AC$32=$S$66,AC65="",SUM($U$66:AB66)=0),1,"")</f>
        <v/>
      </c>
      <c r="AD66" s="50" t="str">
        <f>IF(AND(AD$32=$S$66,AD65="",SUM($U$66:AC66)=0),1,"")</f>
        <v/>
      </c>
      <c r="AE66" s="50" t="str">
        <f>IF(AND(AE$32=$S$66,AE65="",SUM($U$66:AD66)=0),1,"")</f>
        <v/>
      </c>
      <c r="AF66" s="50" t="str">
        <f>IF(AND(AF$32=$S$66,AF65="",SUM($U$66:AE66)=0),1,"")</f>
        <v/>
      </c>
      <c r="AG66" s="50" t="str">
        <f>IF(AND(AG$32=$S$66,AG65="",SUM($U$66:AF66)=0),1,"")</f>
        <v/>
      </c>
      <c r="AH66" s="50" t="str">
        <f>IF(AND(AH$32=$S$66,AH65="",SUM($U$66:AG66)=0),1,"")</f>
        <v/>
      </c>
      <c r="BA66" s="7">
        <v>52</v>
      </c>
    </row>
    <row r="67" spans="15:53" ht="33" customHeight="1">
      <c r="O67" s="286" t="str">
        <f>IF(T67=1,$T$3,IF(U67=1,$U$3,IF(V67=1,$V$3,IF(W67=1,$W$3,IF(X67=1,$X$3,IF(Y67=1,$Y$3,IF(Z67=1,$Z$3,IF(AA67=1,$AA$3,IF(AB67=1,$AB$3,IF(AC67=1,$AC$3,IF(AD67=1,$AD$3,IF(AE67=1,$AE$3,IF(AF67=1,$AF$3,IF(AG67=1,$AG$3,IF(AH67=1,$AH$3,"")))))))))))))))</f>
        <v/>
      </c>
      <c r="P67" s="286" t="str">
        <f t="shared" si="25"/>
        <v/>
      </c>
      <c r="Q67" s="285"/>
      <c r="R67" s="44"/>
      <c r="S67" s="35" t="s">
        <v>51</v>
      </c>
      <c r="T67" s="47"/>
      <c r="U67" s="47"/>
      <c r="V67" s="51" t="str">
        <f>IF(AND(V$32=S67,U67="",V66="",V65=""),1,"")</f>
        <v/>
      </c>
      <c r="W67" s="51" t="str">
        <f>IF(AND(W$32=S67,V67="",W66="",W65=""),1,"")</f>
        <v/>
      </c>
      <c r="X67" s="52" t="str">
        <f>IF(AND(X$32=$S$67,X65="",X66="",SUM($V$62:W67)=0),1,"")</f>
        <v/>
      </c>
      <c r="Y67" s="52" t="str">
        <f>IF(AND(Y$32=$S$67,Y65="",Y66="",SUM($V$67:X67)=0),1,"")</f>
        <v/>
      </c>
      <c r="Z67" s="52" t="str">
        <f>IF(AND(Z$32=$S$67,Z65="",Z66="",SUM($V$67:Y67)=0),1,"")</f>
        <v/>
      </c>
      <c r="AA67" s="52" t="str">
        <f>IF(AND(AA$32=$S$67,AA65="",AA66="",SUM($V$67:Z67)=0),1,"")</f>
        <v/>
      </c>
      <c r="AB67" s="52" t="str">
        <f>IF(AND(AB$32=$S$67,AB65="",AB66="",SUM($V$67:AA67)=0),1,"")</f>
        <v/>
      </c>
      <c r="AC67" s="52" t="str">
        <f>IF(AND(AC$32=$S$67,AC65="",AC66="",SUM($V$67:AB67)=0),1,"")</f>
        <v/>
      </c>
      <c r="AD67" s="52" t="str">
        <f>IF(AND(AD$32=$S$67,AD65="",AD66="",SUM($V$67:AC67)=0),1,"")</f>
        <v/>
      </c>
      <c r="AE67" s="52" t="str">
        <f>IF(AND(AE$32=$S$67,AE65="",AE66="",SUM($V$67:AD67)=0),1,"")</f>
        <v/>
      </c>
      <c r="AF67" s="52" t="str">
        <f>IF(AND(AF$32=$S$67,AF65="",AF66="",SUM($V$67:AE67)=0),1,"")</f>
        <v/>
      </c>
      <c r="AG67" s="52" t="str">
        <f>IF(AND(AG$32=$S$67,AG65="",AG66="",SUM($V$67:AF67)=0),1,"")</f>
        <v/>
      </c>
      <c r="AH67" s="52" t="str">
        <f>IF(AND(AH$32=$S$67,AH65="",AH66="",SUM($V$67:AG67)=0),1,"")</f>
        <v/>
      </c>
      <c r="BA67" s="7">
        <v>53</v>
      </c>
    </row>
    <row r="68" spans="15:53">
      <c r="BA68" s="7"/>
    </row>
    <row r="70" spans="15:53">
      <c r="O70" s="282" t="str">
        <f>IF(T70=1,$T$3,IF(U70=1,$U$3,IF(V70=1,$V$3,IF(W70=1,$W$3,IF(X70=1,$X$3,IF(Y70=1,$Y$3,IF(Z70=1,$Z$3,IF(AA70=1,$AA$3,IF(AB70=1,$AB$3,IF(AC70=1,$AC$3,IF(AD70=1,$AD$3,IF(AE70=1,$AE$3,IF(AF70=1,$AF$3,IF(AG70=1,$AG$3,IF(AH70=1,$AH$3,"")))))))))))))))</f>
        <v/>
      </c>
      <c r="P70" s="282" t="str">
        <f>IF(R70=1,R$9,IF(S70=1,S$9,IF(T70=1,T$9,IF(U70=1,U$9,IF(V70=1,V$9,IF(W70=1,W$9,IF(X70=1,X$9,IF(Y70=1,Y$9,IF(Z70=1,Z$9,IF(AA70=1,AA$9,IF(AB70=1,AB$9,"")))))))))))</f>
        <v/>
      </c>
      <c r="Q70" s="285" t="s">
        <v>74</v>
      </c>
      <c r="R70" s="42"/>
      <c r="S70" s="35" t="s">
        <v>44</v>
      </c>
      <c r="T70" s="32" t="str">
        <f>IF($S$70=$T$32,1,"")</f>
        <v/>
      </c>
      <c r="U70" s="32" t="str">
        <f>IF(AND($S$70=$U$32,T70=""),1,"")</f>
        <v/>
      </c>
      <c r="V70" s="32" t="str">
        <f>IF(AND($S$70=$V$32,U70="",T70=""),1,"")</f>
        <v/>
      </c>
      <c r="W70" s="32" t="str">
        <f>IF(AND($S$70=$W$32,T70="",U70="",V70=""),1,"")</f>
        <v/>
      </c>
      <c r="X70" s="32" t="str">
        <f>IF(AND($S$70=$X$32,U70="",V70="",W70="",T70=""),1,"")</f>
        <v/>
      </c>
      <c r="Y70" s="32" t="str">
        <f>IF(AND($S$70=$Y$32,V70="",W70="",X70="",U70="",T70=""),1,"")</f>
        <v/>
      </c>
      <c r="Z70" s="32" t="str">
        <f>IF(AND($S$70=Z60,W70="",X70="",Y70="",V70="",U70="",T70=""),1,"")</f>
        <v/>
      </c>
      <c r="AA70" s="32" t="str">
        <f>IF(AND($S$70=AA60,X70="",Y70="",Z70="",W70="",V70="",U70="",T70=""),1,"")</f>
        <v/>
      </c>
      <c r="AB70" s="32" t="str">
        <f>IF(AND($S$70=$AB$32,Y70="",Z70="",AA70="",X70="",W70="",V70="",U70="",T70=""),1,"")</f>
        <v/>
      </c>
      <c r="AC70" s="32" t="str">
        <f>IF(AND($S$70=$AC$32,Z70="",AA70="",AB70="",Y70="",X70="",W70="",V70="",U70="",T70=""),1,"")</f>
        <v/>
      </c>
      <c r="AD70" s="32" t="str">
        <f>IF(AND($S$70=$AD$32,AA70="",AB70="",AC70="",Z70="",Y70="",X70="",W70="",V70="",U70="",T70=""),1,"")</f>
        <v/>
      </c>
      <c r="AE70" s="32" t="str">
        <f>IF(AND($S$70=$AE$32,AB70="",AC70="",AD70="",AA70="",Z70="",Y70="",X70="",W70="",V70="",U70="",T70=""),1,"")</f>
        <v/>
      </c>
      <c r="AF70" s="32" t="str">
        <f>IF(AND($S$70=$AF$32,AC70="",AD70="",AE70="",AB70="",AA70="",Z70="",Y70="",X70="",W70="",V70="",U70="",T70=""),1,"")</f>
        <v/>
      </c>
      <c r="AG70" s="32" t="str">
        <f>IF(AND($S$70=$AG$32,AD70="",AE70="",AF70="",AC70="",AB70="",AA70="",Z70="",Y70="",X70="",W70="",V70="",U70="",T70=""),1,"")</f>
        <v/>
      </c>
      <c r="AH70" s="32" t="str">
        <f>IF(AND($S$70=$AH$32,AE70="",AF70="",AG70="",AD70="",AC70="",AB70="",AA70="",Z70="",Y70="",X70="",W70="",V70="",U70="",T70=""),1,"")</f>
        <v/>
      </c>
    </row>
    <row r="71" spans="15:53">
      <c r="O71" s="282" t="str">
        <f>IF(T71=1,$T$3,IF(U71=1,$U$3,IF(V71=1,$V$3,IF(W71=1,$W$3,IF(X71=1,$X$3,IF(Y71=1,$Y$3,IF(Z71=1,$Z$3,IF(AA71=1,$AA$3,IF(AB71=1,$AB$3,IF(AC71=1,$AC$3,IF(AD71=1,$AD$3,IF(AE71=1,$AE$3,IF(AF71=1,$AF$3,IF(AG71=1,$AG$3,IF(AH71=1,$AH$3,"")))))))))))))))</f>
        <v/>
      </c>
      <c r="P71" s="282" t="str">
        <f t="shared" ref="P71:P72" si="26">IF(R71=1,R$9,IF(S71=1,S$9,IF(T71=1,T$9,IF(U71=1,U$9,IF(V71=1,V$9,IF(W71=1,W$9,IF(X71=1,X$9,IF(Y71=1,Y$9,IF(Z71=1,Z$9,IF(AA71=1,AA$9,IF(AB71=1,AB$9,"")))))))))))</f>
        <v/>
      </c>
      <c r="Q71" s="285"/>
      <c r="R71" s="42"/>
      <c r="S71" s="35" t="s">
        <v>44</v>
      </c>
      <c r="T71" s="47"/>
      <c r="U71" s="49" t="str">
        <f>IF(AND(U$32=$S$71,T71="",U70=""),1,"")</f>
        <v/>
      </c>
      <c r="V71" s="49" t="str">
        <f>IF(AND(V$32=$S$71,U71="",V70=""),1,"")</f>
        <v/>
      </c>
      <c r="W71" s="49" t="str">
        <f>IF(AND(W$32=$S$71,V71="",W70=""),1,"")</f>
        <v/>
      </c>
      <c r="X71" s="50" t="str">
        <f>IF(AND(X$32=$S$71,X70="",SUM($U$71:W71)=0),1,"")</f>
        <v/>
      </c>
      <c r="Y71" s="50" t="str">
        <f>IF(AND(Y$32=$S$71,Y70="",SUM($U$71:X71)=0),1,"")</f>
        <v/>
      </c>
      <c r="Z71" s="50" t="str">
        <f>IF(AND(Z$32=$S$71,Z70="",SUM($U$71:Y71)=0),1,"")</f>
        <v/>
      </c>
      <c r="AA71" s="50" t="str">
        <f>IF(AND(AA$32=$S$71,AA70="",SUM($U$71:Z71)=0),1,"")</f>
        <v/>
      </c>
      <c r="AB71" s="50" t="str">
        <f>IF(AND(AB$32=$S$71,AB70="",SUM($U$71:AA71)=0),1,"")</f>
        <v/>
      </c>
      <c r="AC71" s="50" t="str">
        <f>IF(AND(AC$32=$S$71,AC70="",SUM($U$71:AB71)=0),1,"")</f>
        <v/>
      </c>
      <c r="AD71" s="50" t="str">
        <f>IF(AND(AD$32=$S$71,AD70="",SUM($U$71:AC71)=0),1,"")</f>
        <v/>
      </c>
      <c r="AE71" s="50" t="str">
        <f>IF(AND(AE$32=$S$71,AE70="",SUM($U$71:AD71)=0),1,"")</f>
        <v/>
      </c>
      <c r="AF71" s="50" t="str">
        <f>IF(AND(AF$32=$S$71,AF70="",SUM($U$71:AE71)=0),1,"")</f>
        <v/>
      </c>
      <c r="AG71" s="50" t="str">
        <f>IF(AND(AG$32=$S$71,AG70="",SUM($U$71:AF71)=0),1,"")</f>
        <v/>
      </c>
      <c r="AH71" s="50" t="str">
        <f>IF(AND(AH$32=$S$71,AH70="",SUM($U$71:AG71)=0),1,"")</f>
        <v/>
      </c>
    </row>
    <row r="72" spans="15:53">
      <c r="O72" s="282" t="str">
        <f>IF(T72=1,$T$3,IF(U72=1,$U$3,IF(V72=1,$V$3,IF(W72=1,$W$3,IF(X72=1,$X$3,IF(Y72=1,$Y$3,IF(Z72=1,$Z$3,IF(AA72=1,$AA$3,IF(AB72=1,$AB$3,IF(AC72=1,$AC$3,IF(AD72=1,$AD$3,IF(AE72=1,$AE$3,IF(AF72=1,$AF$3,IF(AG72=1,$AG$3,IF(AH72=1,$AH$3,"")))))))))))))))</f>
        <v/>
      </c>
      <c r="P72" s="282" t="str">
        <f t="shared" si="26"/>
        <v/>
      </c>
      <c r="Q72" s="285"/>
      <c r="R72" s="44"/>
      <c r="S72" s="35" t="s">
        <v>44</v>
      </c>
      <c r="T72" s="47"/>
      <c r="U72" s="47"/>
      <c r="V72" s="51" t="str">
        <f>IF(AND(V$32=S72,U72="",V71="",V70=""),1,"")</f>
        <v/>
      </c>
      <c r="W72" s="54" t="str">
        <f>IF(AND(W$32=S72,V72="",W71="",W70=""),1,"")</f>
        <v/>
      </c>
      <c r="X72" s="52" t="str">
        <f>IF(AND(X$32=$S$72,X70="",X71="",SUM($V$72:W72)=0),1,"")</f>
        <v/>
      </c>
      <c r="Y72" s="52" t="str">
        <f>IF(AND(Y$32=$S$72,Y70="",Y71="",SUM($V$72:X72)=0),1,"")</f>
        <v/>
      </c>
      <c r="Z72" s="52" t="str">
        <f>IF(AND(Z$32=$S$72,Z70="",Z71="",SUM($V$72:Y72)=0),1,"")</f>
        <v/>
      </c>
      <c r="AA72" s="52" t="str">
        <f>IF(AND(AA$32=$S$72,AA70="",AA71="",SUM($V$72:Z72)=0),1,"")</f>
        <v/>
      </c>
      <c r="AB72" s="52" t="str">
        <f>IF(AND(AB$32=$S$72,AB70="",AB71="",SUM($V$72:AA72)=0),1,"")</f>
        <v/>
      </c>
      <c r="AC72" s="52" t="str">
        <f>IF(AND(AC$32=$S$72,AC70="",AC71="",SUM($V$72:AB72)=0),1,"")</f>
        <v/>
      </c>
      <c r="AD72" s="52" t="str">
        <f>IF(AND(AD$32=$S$72,AD70="",AD71="",SUM($V$72:AC72)=0),1,"")</f>
        <v/>
      </c>
      <c r="AE72" s="52" t="str">
        <f>IF(AND(AE$32=$S$72,AE70="",AE71="",SUM($V$72:AD72)=0),1,"")</f>
        <v/>
      </c>
      <c r="AF72" s="52" t="str">
        <f>IF(AND(AF$32=$S$72,AF70="",AF71="",SUM($V$72:AE72)=0),1,"")</f>
        <v/>
      </c>
      <c r="AG72" s="52" t="str">
        <f>IF(AND(AG$32=$S$72,AG70="",AG71="",SUM($V$72:AF72)=0),1,"")</f>
        <v/>
      </c>
      <c r="AH72" s="52" t="str">
        <f>IF(AND(AH$32=$S$72,AH70="",AH71="",SUM($V$72:AG72)=0),1,"")</f>
        <v/>
      </c>
    </row>
    <row r="75" spans="15:53">
      <c r="O75" s="282" t="str">
        <f>IF(T75=1,$T$3,IF(U75=1,$U$3,IF(V75=1,$V$3,IF(W75=1,$W$3,IF(X75=1,$X$3,IF(Y75=1,$Y$3,IF(Z75=1,$Z$3,IF(AA75=1,$AA$3,IF(AB75=1,$AB$3,IF(AC75=1,$AC$3,IF(AD75=1,$AD$3,IF(AE75=1,$AE$3,IF(AF75=1,$AF$3,IF(AG75=1,$AG$3,IF(AH75=1,$AH$3,"")))))))))))))))</f>
        <v/>
      </c>
      <c r="P75" s="282" t="str">
        <f>IF(R75=1,R$9,IF(S75=1,S$9,IF(T75=1,T$9,IF(U75=1,U$9,IF(V75=1,V$9,IF(W75=1,W$9,IF(X75=1,X$9,IF(Y75=1,Y$9,IF(Z75=1,Z$9,IF(AA75=1,AA$9,IF(AB75=1,AB$9,"")))))))))))</f>
        <v/>
      </c>
      <c r="Q75" s="285" t="s">
        <v>75</v>
      </c>
      <c r="R75" s="42"/>
      <c r="S75" s="35" t="s">
        <v>41</v>
      </c>
      <c r="T75" s="32" t="str">
        <f>IF($S$75=$T$32,1,"")</f>
        <v/>
      </c>
      <c r="U75" s="32" t="str">
        <f>IF(AND($S$75=$U$32,T75=""),1,"")</f>
        <v/>
      </c>
      <c r="V75" s="32" t="str">
        <f>IF(AND($S$75=$V$32,U75="",T75=""),1,"")</f>
        <v/>
      </c>
      <c r="W75" s="32" t="str">
        <f>IF(AND($S$75=$W$32,T75="",U75="",V75=""),1,"")</f>
        <v/>
      </c>
      <c r="X75" s="32" t="str">
        <f>IF(AND($S$75=$X$32,U75="",V75="",W75="",T75=""),1,"")</f>
        <v/>
      </c>
      <c r="Y75" s="32" t="str">
        <f>IF(AND($S$75=$Y$32,V75="",W75="",X75="",U75="",T75=""),1,"")</f>
        <v/>
      </c>
      <c r="Z75" s="32" t="str">
        <f>IF(AND($S$75=Z32,W75="",X75="",Y75="",V75="",U75="",T75=""),1,"")</f>
        <v/>
      </c>
      <c r="AA75" s="32" t="str">
        <f>IF(AND($S$75=AA32,X75="",Y75="",Z75="",W75="",V75="",U75="",T75=""),1,"")</f>
        <v/>
      </c>
      <c r="AB75" s="32" t="str">
        <f>IF(AND($S$75=$AB$32,Y75="",Z75="",AA75="",X75="",W75="",V75="",U75="",T75=""),1,"")</f>
        <v/>
      </c>
      <c r="AC75" s="32" t="str">
        <f>IF(AND($S$75=$AC$32,Z75="",AA75="",AB75="",Y75="",X75="",W75="",V75="",U75="",T75=""),1,"")</f>
        <v/>
      </c>
      <c r="AD75" s="32" t="str">
        <f>IF(AND($S$75=$AD$32,AA75="",AB75="",AC75="",Z75="",Y75="",X75="",W75="",V75="",U75="",T75=""),1,"")</f>
        <v/>
      </c>
      <c r="AE75" s="32" t="str">
        <f>IF(AND($S$75=$AE$32,AB75="",AC75="",AD75="",AA75="",Z75="",Y75="",X75="",W75="",V75="",U75="",T75=""),1,"")</f>
        <v/>
      </c>
      <c r="AF75" s="32" t="str">
        <f>IF(AND($S$75=$AF$32,AC75="",AD75="",AE75="",AB75="",AA75="",Z75="",Y75="",X75="",W75="",V75="",U75="",T75=""),1,"")</f>
        <v/>
      </c>
      <c r="AG75" s="32" t="str">
        <f>IF(AND($S$75=$AG$32,AD75="",AE75="",AF75="",AC75="",AB75="",AA75="",Z75="",Y75="",X75="",W75="",V75="",U75="",T75=""),1,"")</f>
        <v/>
      </c>
      <c r="AH75" s="32" t="str">
        <f>IF(AND($S$75=$AH$32,AE75="",AF75="",AG75="",AD75="",AC75="",AB75="",AA75="",Z75="",Y75="",X75="",W75="",V75="",U75="",T75=""),1,"")</f>
        <v/>
      </c>
    </row>
    <row r="76" spans="15:53">
      <c r="O76" s="282" t="str">
        <f>IF(T76=1,$T$3,IF(U76=1,$U$3,IF(V76=1,$V$3,IF(W76=1,$W$3,IF(X76=1,$X$3,IF(Y76=1,$Y$3,IF(Z76=1,$Z$3,IF(AA76=1,$AA$3,IF(AB76=1,$AB$3,IF(AC76=1,$AC$3,IF(AD76=1,$AD$3,IF(AE76=1,$AE$3,IF(AF76=1,$AF$3,IF(AG76=1,$AG$3,IF(AH76=1,$AH$3,"")))))))))))))))</f>
        <v/>
      </c>
      <c r="P76" s="282" t="str">
        <f t="shared" ref="P76:P77" si="27">IF(R76=1,R$9,IF(S76=1,S$9,IF(T76=1,T$9,IF(U76=1,U$9,IF(V76=1,V$9,IF(W76=1,W$9,IF(X76=1,X$9,IF(Y76=1,Y$9,IF(Z76=1,Z$9,IF(AA76=1,AA$9,IF(AB76=1,AB$9,"")))))))))))</f>
        <v/>
      </c>
      <c r="Q76" s="285"/>
      <c r="R76" s="42"/>
      <c r="S76" s="35" t="s">
        <v>41</v>
      </c>
      <c r="T76" s="47"/>
      <c r="U76" s="49" t="str">
        <f>IF(AND(U$32=$S$76,T76="",U75=""),1,"")</f>
        <v/>
      </c>
      <c r="V76" s="49" t="str">
        <f>IF(AND(V$32=$S$76,U76="",V75=""),1,"")</f>
        <v/>
      </c>
      <c r="W76" s="49" t="str">
        <f>IF(AND(W$32=$S$76,V76="",W75=""),1,"")</f>
        <v/>
      </c>
      <c r="X76" s="50" t="str">
        <f>IF(AND(X$32=$S$76,X75="",SUM($U$76:W76)=0),1,"")</f>
        <v/>
      </c>
      <c r="Y76" s="50" t="str">
        <f>IF(AND(Y$32=$S$76,Y75="",SUM($U$76:X76)=0),1,"")</f>
        <v/>
      </c>
      <c r="Z76" s="50" t="str">
        <f>IF(AND(Z$32=$S$76,Z75="",SUM($U$76:Y76)=0),1,"")</f>
        <v/>
      </c>
      <c r="AA76" s="50" t="str">
        <f>IF(AND(AA$32=$S$76,AA75="",SUM($U$76:Z76)=0),1,"")</f>
        <v/>
      </c>
      <c r="AB76" s="50" t="str">
        <f>IF(AND(AB$32=$S$76,AB75="",SUM($U$76:AA76)=0),1,"")</f>
        <v/>
      </c>
      <c r="AC76" s="50" t="str">
        <f>IF(AND(AC$32=$S$76,AC75="",SUM($U$76:AB76)=0),1,"")</f>
        <v/>
      </c>
      <c r="AD76" s="50" t="str">
        <f>IF(AND(AD$32=$S$76,AD75="",SUM($U$76:AC76)=0),1,"")</f>
        <v/>
      </c>
      <c r="AE76" s="50" t="str">
        <f>IF(AND(AE$32=$S$76,AE75="",SUM($U$76:AD76)=0),1,"")</f>
        <v/>
      </c>
      <c r="AF76" s="50" t="str">
        <f>IF(AND(AF$32=$S$76,AF75="",SUM($U$76:AE76)=0),1,"")</f>
        <v/>
      </c>
      <c r="AG76" s="50" t="str">
        <f>IF(AND(AG$32=$S$76,AG75="",SUM($U$76:AF76)=0),1,"")</f>
        <v/>
      </c>
      <c r="AH76" s="50" t="str">
        <f>IF(AND(AH$32=$S$76,AH75="",SUM($U$76:AG76)=0),1,"")</f>
        <v/>
      </c>
    </row>
    <row r="77" spans="15:53">
      <c r="O77" s="282" t="str">
        <f>IF(T77=1,$T$3,IF(U77=1,$U$3,IF(V77=1,$V$3,IF(W77=1,$W$3,IF(X77=1,$X$3,IF(Y77=1,$Y$3,IF(Z77=1,$Z$3,IF(AA77=1,$AA$3,IF(AB77=1,$AB$3,IF(AC77=1,$AC$3,IF(AD77=1,$AD$3,IF(AE77=1,$AE$3,IF(AF77=1,$AF$3,IF(AG77=1,$AG$3,IF(AH77=1,$AH$3,"")))))))))))))))</f>
        <v/>
      </c>
      <c r="P77" s="282" t="str">
        <f t="shared" si="27"/>
        <v/>
      </c>
      <c r="Q77" s="285"/>
      <c r="R77" s="44"/>
      <c r="S77" s="35" t="s">
        <v>41</v>
      </c>
      <c r="T77" s="47"/>
      <c r="U77" s="47"/>
      <c r="V77" s="51" t="str">
        <f>IF(AND(V$32=S77,U77="",V76="",V75=""),1,"")</f>
        <v/>
      </c>
      <c r="W77" s="54" t="str">
        <f>IF(AND(W$32=S77,V77="",W76="",W75=""),1,"")</f>
        <v/>
      </c>
      <c r="X77" s="52" t="str">
        <f>IF(AND(X$32=$S$77,X75="",X76="",SUM($V$77:W77)=0),1,"")</f>
        <v/>
      </c>
      <c r="Y77" s="52" t="str">
        <f>IF(AND(Y$32=$S$77,Y75="",Y76="",SUM($V$77:X77)=0),1,"")</f>
        <v/>
      </c>
      <c r="Z77" s="52" t="str">
        <f>IF(AND(Z$32=$S$77,Z75="",Z76="",SUM($V$77:Y77)=0),1,"")</f>
        <v/>
      </c>
      <c r="AA77" s="52" t="str">
        <f>IF(AND(AA$32=$S$77,AA75="",AA76="",SUM($V$77:Z77)=0),1,"")</f>
        <v/>
      </c>
      <c r="AB77" s="52" t="str">
        <f>IF(AND(AB$32=$S$77,AB75="",AB76="",SUM($V$77:AA77)=0),1,"")</f>
        <v/>
      </c>
      <c r="AC77" s="52" t="str">
        <f>IF(AND(AC$32=$S$77,AC75="",AC76="",SUM($V$77:AB77)=0),1,"")</f>
        <v/>
      </c>
      <c r="AD77" s="52" t="str">
        <f>IF(AND(AD$32=$S$77,AD75="",AD76="",SUM($V$77:AC77)=0),1,"")</f>
        <v/>
      </c>
      <c r="AE77" s="52" t="str">
        <f>IF(AND(AE$32=$S$77,AE75="",AE76="",SUM($V$77:AD77)=0),1,"")</f>
        <v/>
      </c>
      <c r="AF77" s="52" t="str">
        <f>IF(AND(AF$32=$S$77,AF75="",AF76="",SUM($V$77:AE77)=0),1,"")</f>
        <v/>
      </c>
      <c r="AG77" s="52" t="str">
        <f>IF(AND(AG$32=$S$77,AG75="",AG76="",SUM($V$77:AF77)=0),1,"")</f>
        <v/>
      </c>
      <c r="AH77" s="52" t="str">
        <f>IF(AND(AH$32=$S$77,AH75="",AH76="",SUM($V$77:AG77)=0),1,"")</f>
        <v/>
      </c>
    </row>
    <row r="79" spans="15:53" ht="15" customHeight="1">
      <c r="O79" s="355" t="str">
        <f>IF(T79=1,$T$3,IF(U79=1,$U$3,IF(V79=1,$V$3,IF(W79=1,$W$3,IF(X79=1,$X$3,IF(Y79=1,$Y$3,IF(Z79=1,$Z$3,IF(AA79=1,$AA$3,IF(AB79=1,$AB$3,IF(AC79=1,$AC$3,IF(AD79=1,$AD$3,IF(AE79=1,$AE$3,IF(AF79=1,$AF$3,IF(AG79=1,$AG$3,IF(AH79=1,$AH$3,"")))))))))))))))</f>
        <v/>
      </c>
      <c r="P79" s="356"/>
      <c r="Q79" s="359" t="s">
        <v>75</v>
      </c>
      <c r="S79" s="34" t="s">
        <v>39</v>
      </c>
      <c r="T79" s="59" t="str">
        <f>IF($S$79=$T$32,1,"")</f>
        <v/>
      </c>
      <c r="U79" s="59" t="str">
        <f>IF(AND($S$79=$U$32,T79=""),1,"")</f>
        <v/>
      </c>
      <c r="V79" s="59" t="str">
        <f>IF(AND($S$79=$V$32,U79="",T79=""),1,"")</f>
        <v/>
      </c>
      <c r="W79" s="59" t="str">
        <f>IF(AND($S$79=$W$32,T79="",U79="",V79=""),1,"")</f>
        <v/>
      </c>
      <c r="X79" s="59" t="str">
        <f>IF(AND($S$79=$X$32,U79="",V79="",W79="",T79=""),1,"")</f>
        <v/>
      </c>
      <c r="Y79" s="59" t="str">
        <f>IF(AND($S$79=$Y$32,V79="",W79="",X79="",U79="",T79=""),1,"")</f>
        <v/>
      </c>
      <c r="Z79" s="59" t="str">
        <f>IF(AND($S$79=Z32,W79="",X79="",Y79="",V79="",U79="",T79=""),1,"")</f>
        <v/>
      </c>
      <c r="AA79" s="59" t="str">
        <f>IF(AND($S$79=AA32,X79="",Y79="",Z79="",W79="",V79="",U79="",T79=""),1,"")</f>
        <v/>
      </c>
      <c r="AB79" s="59" t="str">
        <f>IF(AND($S$79=$AB$32,Y79="",Z79="",AA79="",X79="",W79="",V79="",U79="",T79=""),1,"")</f>
        <v/>
      </c>
      <c r="AC79" s="59" t="str">
        <f>IF(AND($S$79=$AC$32,Z79="",AA79="",AB79="",Y79="",X79="",W79="",V79="",U79="",T79=""),1,"")</f>
        <v/>
      </c>
      <c r="AD79" s="59" t="str">
        <f>IF(AND($S$79=$AD$32,AA79="",AB79="",AC79="",Z79="",Y79="",X79="",W79="",V79="",U79="",T79=""),1,"")</f>
        <v/>
      </c>
      <c r="AE79" s="59" t="str">
        <f>IF(AND($S$79=$AE$32,AB79="",AC79="",AD79="",AA79="",Z79="",Y79="",X79="",W79="",V79="",U79="",T79=""),1,"")</f>
        <v/>
      </c>
      <c r="AF79" s="59" t="str">
        <f>IF(AND($S$79=$AF$32,AC79="",AD79="",AE79="",AB79="",AA79="",Z79="",Y79="",X79="",W79="",V79="",U79="",T79=""),1,"")</f>
        <v/>
      </c>
      <c r="AG79" s="59" t="str">
        <f>IF(AND($S$79=$AG$32,AD79="",AE79="",AF79="",AC79="",AB79="",AA79="",Z79="",Y79="",X79="",W79="",V79="",U79="",T79=""),1,"")</f>
        <v/>
      </c>
      <c r="AH79" s="59" t="str">
        <f>IF(AND($S$79=$AH$32,AE79="",AF79="",AG79="",AD79="",AC79="",AB79="",AA79="",Z79="",Y79="",X79="",W79="",V79="",U79="",T79=""),1,"")</f>
        <v/>
      </c>
    </row>
    <row r="80" spans="15:53">
      <c r="O80" s="355" t="str">
        <f>IF(T80=1,$T$3,IF(U80=1,$U$3,IF(V80=1,$V$3,IF(W80=1,$W$3,IF(X80=1,$X$3,IF(Y80=1,$Y$3,IF(Z80=1,$Z$3,IF(AA80=1,$AA$3,IF(AB80=1,$AB$3,IF(AC80=1,$AC$3,IF(AD80=1,$AD$3,IF(AE80=1,$AE$3,IF(AF80=1,$AF$3,IF(AG80=1,$AG$3,IF(AH80=1,$AH$3,"")))))))))))))))</f>
        <v/>
      </c>
      <c r="P80" s="356"/>
      <c r="Q80" s="360"/>
      <c r="S80" s="34" t="s">
        <v>39</v>
      </c>
      <c r="T80" s="47"/>
      <c r="U80" s="144" t="str">
        <f>IF(AND(U$32=$S$80,T80="",U79=""),1,"")</f>
        <v/>
      </c>
      <c r="V80" s="144" t="str">
        <f>IF(AND(V$32=$S$80,U80="",V79=""),1,"")</f>
        <v/>
      </c>
      <c r="W80" s="144" t="str">
        <f>IF(AND(W$32=$S$80,V80="",W79=""),1,"")</f>
        <v/>
      </c>
      <c r="X80" s="145" t="str">
        <f>IF(AND(X$32=$S$80,X79="",SUM($U$80:W80)=0),1,"")</f>
        <v/>
      </c>
      <c r="Y80" s="145" t="str">
        <f>IF(AND(Y$32=$S$80,Y79="",SUM($U$80:X80)=0),1,"")</f>
        <v/>
      </c>
      <c r="Z80" s="145" t="str">
        <f>IF(AND(Z$32=$S$80,Z79="",SUM($U$80:Y80)=0),1,"")</f>
        <v/>
      </c>
      <c r="AA80" s="145" t="str">
        <f>IF(AND(AA$32=$S$80,AA79="",SUM($U$80:Z80)=0),1,"")</f>
        <v/>
      </c>
      <c r="AB80" s="145" t="str">
        <f>IF(AND(AB$32=$S$80,AB79="",SUM($U$80:AA80)=0),1,"")</f>
        <v/>
      </c>
      <c r="AC80" s="145" t="str">
        <f>IF(AND(AC$32=$S$80,AC79="",SUM($U$80:AB80)=0),1,"")</f>
        <v/>
      </c>
      <c r="AD80" s="145" t="str">
        <f>IF(AND(AD$32=$S$80,AD79="",SUM($U$80:AC80)=0),1,"")</f>
        <v/>
      </c>
      <c r="AE80" s="145" t="str">
        <f>IF(AND(AE$32=$S$80,AE79="",SUM($U$80:AD80)=0),1,"")</f>
        <v/>
      </c>
      <c r="AF80" s="145" t="str">
        <f>IF(AND(AF$32=$S$80,AF79="",SUM($U$80:AE80)=0),1,"")</f>
        <v/>
      </c>
      <c r="AG80" s="145" t="str">
        <f>IF(AND(AG$32=$S$80,AG79="",SUM($U$80:AF80)=0),1,"")</f>
        <v/>
      </c>
      <c r="AH80" s="145" t="str">
        <f>IF(AND(AH$32=$S$80,AH79="",SUM($U$80:AG80)=0),1,"")</f>
        <v/>
      </c>
    </row>
    <row r="81" spans="12:36">
      <c r="O81" s="355" t="str">
        <f>IF(T81=1,$T$3,IF(U81=1,$U$3,IF(V81=1,$V$3,IF(W81=1,$W$3,IF(X81=1,$X$3,IF(Y81=1,$Y$3,IF(Z81=1,$Z$3,IF(AA81=1,$AA$3,IF(AB81=1,$AB$3,IF(AC81=1,$AC$3,IF(AD81=1,$AD$3,IF(AE81=1,$AE$3,IF(AF81=1,$AF$3,IF(AG81=1,$AG$3,IF(AH81=1,$AH$3,"")))))))))))))))</f>
        <v/>
      </c>
      <c r="P81" s="356"/>
      <c r="Q81" s="361"/>
      <c r="S81" s="34" t="s">
        <v>39</v>
      </c>
      <c r="T81" s="47"/>
      <c r="U81" s="47"/>
      <c r="V81" s="146" t="str">
        <f>IF(AND(V$32=S81,U81="",V80="",V79=""),1,"")</f>
        <v/>
      </c>
      <c r="W81" s="147" t="str">
        <f>IF(AND(W$32=S81,V81="",W80="",W79=""),1,"")</f>
        <v/>
      </c>
      <c r="X81" s="148" t="str">
        <f>IF(AND(X$32=$S$81,X79="",X80="",SUM($V$81:W81)=0),1,"")</f>
        <v/>
      </c>
      <c r="Y81" s="148" t="str">
        <f>IF(AND(Y$32=$S$81,Y79="",Y80="",SUM($V$81:X81)=0),1,"")</f>
        <v/>
      </c>
      <c r="Z81" s="148" t="str">
        <f>IF(AND(Z$32=$S$81,Z79="",Z80="",SUM($V$81:Y81)=0),1,"")</f>
        <v/>
      </c>
      <c r="AA81" s="148" t="str">
        <f>IF(AND(AA$32=$S$81,AA79="",AA80="",SUM($V$81:Z81)=0),1,"")</f>
        <v/>
      </c>
      <c r="AB81" s="148" t="str">
        <f>IF(AND(AB$32=$S$81,AB79="",AB80="",SUM($V$81:AA81)=0),1,"")</f>
        <v/>
      </c>
      <c r="AC81" s="148" t="str">
        <f>IF(AND(AC$32=$S$81,AC79="",AC80="",SUM($V$81:AB81)=0),1,"")</f>
        <v/>
      </c>
      <c r="AD81" s="148" t="str">
        <f>IF(AND(AD$32=$S$81,AD79="",AD80="",SUM($V$81:AC81)=0),1,"")</f>
        <v/>
      </c>
      <c r="AE81" s="148" t="str">
        <f>IF(AND(AE$32=$S$81,AE79="",AE80="",SUM($V$81:AD81)=0),1,"")</f>
        <v/>
      </c>
      <c r="AF81" s="148" t="str">
        <f>IF(AND(AF$32=$S$81,AF79="",AF80="",SUM($V$81:AE81)=0),1,"")</f>
        <v/>
      </c>
      <c r="AG81" s="148" t="str">
        <f>IF(AND(AG$32=$S$81,AG79="",AG80="",SUM($V$81:AF81)=0),1,"")</f>
        <v/>
      </c>
      <c r="AH81" s="148" t="str">
        <f>IF(AND(AH$32=$S$81,AH79="",AH80="",SUM($V$81:AG81)=0),1,"")</f>
        <v/>
      </c>
    </row>
    <row r="84" spans="12:36">
      <c r="L84" s="28" t="str">
        <f>S84</f>
        <v>Mardi</v>
      </c>
      <c r="M84" s="60">
        <f>LEN(N84)</f>
        <v>0</v>
      </c>
      <c r="N84" s="353" t="str">
        <f t="shared" ref="N84:N90" si="28">(CONCATENATE(IF(T84=1,CONCATENATE("-",T$3,"(",T10,")"),""),IF(U84=1,CONCATENATE("-",U$3,"(",U10,")"),""),IF(V84=1,CONCATENATE("-",V$3,"(",V10,")"),""),IF(W84=1,CONCATENATE("-",W$3,"(",W10,")"),""),IF(X84=1,CONCATENATE("-",X$3,"(",X10,")"),""),IF(Y84=1,CONCATENATE("-",Y$3,"(",Y10,")"),""),IF(Z84=1,CONCATENATE("-",Z$3,"(",Z10,")"),""),IF(AA84=1,CONCATENATE("-",AA$3,"(",AA10,")"),""),IF(AB84=1,CONCATENATE("-",AB$3,"(",AB10,")"),""),IF(AC84=1,CONCATENATE("-",AC$3,"(",AC10,")"),""),IF(AD84=1,CONCATENATE("-",AD$3,"(",AD10,")"),""),IF(AE84=1,CONCATENATE("-",AE$3,"(",AE10,")"),""),IF(AF84=1,CONCATENATE("-",AF$3,"(",AF10,")"),""),IF(AG84=1,CONCATENATE("-",AG$3,"(",AG10,")"),""),IF(AH84=1,CONCATENATE("-",AH$3,"(",AH10,")"),"")))</f>
        <v/>
      </c>
      <c r="O84" s="353"/>
      <c r="P84" s="353"/>
      <c r="S84" t="str">
        <f t="shared" ref="S84:S90" si="29">S10</f>
        <v>Mardi</v>
      </c>
      <c r="T84" s="49" t="str">
        <f>IF((COUNTIF(T10,$AJ$84)+COUNTIF(T10,$AJ$85)+COUNTIF(T10,$AJ$86)+COUNTIF(T10,$AJ$87)+COUNTIF(T10,$AJ$88)+COUNTIF(T10,$AJ$89)+COUNTIF(T10,$AJ$90)+COUNTIF(T10,$AJ$91)+COUNTIF(T10,$AJ$92)+COUNTIF(T10,$AJ$93))=0,"",COUNTIF(T10,$AJ$84)+COUNTIF(T10,$AJ$85)+COUNTIF(T10,$AJ$86)+COUNTIF(T10,$AJ$87)+COUNTIF(T10,$AJ$88)+COUNTIF(T10,$AJ$89)+COUNTIF(T10,$AJ$90)+COUNTIF(T10,$AJ$91)+COUNTIF(T10,$AJ$92)+COUNTIF(T10,$AJ$93))</f>
        <v/>
      </c>
      <c r="U84" s="49" t="str">
        <f t="shared" ref="U84:AH84" si="30">IF((COUNTIF(U10,$AJ$84)+COUNTIF(U10,$AJ$85)+COUNTIF(U10,$AJ$86)+COUNTIF(U10,$AJ$87)+COUNTIF(U10,$AJ$88)+COUNTIF(U10,$AJ$89)+COUNTIF(U10,$AJ$90)+COUNTIF(U10,$AJ$91)+COUNTIF(U10,$AJ$92)+COUNTIF(U10,$AJ$93))=0,"",COUNTIF(U10,$AJ$84)+COUNTIF(U10,$AJ$85)+COUNTIF(U10,$AJ$86)+COUNTIF(U10,$AJ$87)+COUNTIF(U10,$AJ$88)+COUNTIF(U10,$AJ$89)+COUNTIF(U10,$AJ$90)+COUNTIF(U10,$AJ$91)+COUNTIF(U10,$AJ$92)+COUNTIF(U10,$AJ$93))</f>
        <v/>
      </c>
      <c r="V84" s="49" t="str">
        <f t="shared" si="30"/>
        <v/>
      </c>
      <c r="W84" s="49" t="str">
        <f t="shared" si="30"/>
        <v/>
      </c>
      <c r="X84" s="49" t="str">
        <f t="shared" si="30"/>
        <v/>
      </c>
      <c r="Y84" s="49" t="str">
        <f t="shared" si="30"/>
        <v/>
      </c>
      <c r="Z84" s="49" t="str">
        <f t="shared" si="30"/>
        <v/>
      </c>
      <c r="AA84" s="49" t="str">
        <f t="shared" si="30"/>
        <v/>
      </c>
      <c r="AB84" s="49" t="str">
        <f t="shared" si="30"/>
        <v/>
      </c>
      <c r="AC84" s="49" t="str">
        <f t="shared" si="30"/>
        <v/>
      </c>
      <c r="AD84" s="49" t="str">
        <f t="shared" si="30"/>
        <v/>
      </c>
      <c r="AE84" s="49" t="str">
        <f t="shared" si="30"/>
        <v/>
      </c>
      <c r="AF84" s="49" t="str">
        <f t="shared" si="30"/>
        <v/>
      </c>
      <c r="AG84" s="49" t="str">
        <f t="shared" si="30"/>
        <v/>
      </c>
      <c r="AH84" s="49" t="str">
        <f t="shared" si="30"/>
        <v/>
      </c>
      <c r="AJ84" t="s">
        <v>84</v>
      </c>
    </row>
    <row r="85" spans="12:36">
      <c r="L85" s="28" t="str">
        <f t="shared" ref="L85:L90" si="31">S85</f>
        <v>Mercredi</v>
      </c>
      <c r="M85" s="60">
        <f t="shared" ref="M85:M90" si="32">LEN(N85)</f>
        <v>0</v>
      </c>
      <c r="N85" s="353" t="str">
        <f t="shared" si="28"/>
        <v/>
      </c>
      <c r="O85" s="353"/>
      <c r="P85" s="353"/>
      <c r="S85" t="str">
        <f t="shared" si="29"/>
        <v>Mercredi</v>
      </c>
      <c r="T85" s="49" t="str">
        <f t="shared" ref="T85:AH85" si="33">IF((COUNTIF(T11,$AJ$84)+COUNTIF(T11,$AJ$85)+COUNTIF(T11,$AJ$86)+COUNTIF(T11,$AJ$87)+COUNTIF(T11,$AJ$88)+COUNTIF(T11,$AJ$89)+COUNTIF(T11,$AJ$90)+COUNTIF(T11,$AJ$91)+COUNTIF(T11,$AJ$92)+COUNTIF(T11,$AJ$93))=0,"",COUNTIF(T11,$AJ$84)+COUNTIF(T11,$AJ$85)+COUNTIF(T11,$AJ$86)+COUNTIF(T11,$AJ$87)+COUNTIF(T11,$AJ$88)+COUNTIF(T11,$AJ$89)+COUNTIF(T11,$AJ$90)+COUNTIF(T11,$AJ$91)+COUNTIF(T11,$AJ$92)+COUNTIF(T11,$AJ$93))</f>
        <v/>
      </c>
      <c r="U85" s="49" t="str">
        <f t="shared" si="33"/>
        <v/>
      </c>
      <c r="V85" s="49" t="str">
        <f t="shared" si="33"/>
        <v/>
      </c>
      <c r="W85" s="49" t="str">
        <f t="shared" si="33"/>
        <v/>
      </c>
      <c r="X85" s="49" t="str">
        <f t="shared" si="33"/>
        <v/>
      </c>
      <c r="Y85" s="49" t="str">
        <f t="shared" si="33"/>
        <v/>
      </c>
      <c r="Z85" s="49" t="str">
        <f t="shared" si="33"/>
        <v/>
      </c>
      <c r="AA85" s="49" t="str">
        <f t="shared" si="33"/>
        <v/>
      </c>
      <c r="AB85" s="49" t="str">
        <f t="shared" si="33"/>
        <v/>
      </c>
      <c r="AC85" s="49" t="str">
        <f t="shared" si="33"/>
        <v/>
      </c>
      <c r="AD85" s="49" t="str">
        <f t="shared" si="33"/>
        <v/>
      </c>
      <c r="AE85" s="49" t="str">
        <f t="shared" si="33"/>
        <v/>
      </c>
      <c r="AF85" s="49" t="str">
        <f t="shared" si="33"/>
        <v/>
      </c>
      <c r="AG85" s="49" t="str">
        <f t="shared" si="33"/>
        <v/>
      </c>
      <c r="AH85" s="49" t="str">
        <f t="shared" si="33"/>
        <v/>
      </c>
      <c r="AJ85" t="s">
        <v>85</v>
      </c>
    </row>
    <row r="86" spans="12:36">
      <c r="L86" s="28" t="str">
        <f t="shared" si="31"/>
        <v>Jeudi</v>
      </c>
      <c r="M86" s="60">
        <f t="shared" si="32"/>
        <v>0</v>
      </c>
      <c r="N86" s="353" t="str">
        <f>(CONCATENATE(IF(T86=1,CONCATENATE("-",T$3,"(",T12,")"),""),IF(U86=1,CONCATENATE("-",U$3,"(",U12,")"),""),IF(V86=1,CONCATENATE("-",V$3,"(",V12,")"),""),IF(W86=1,CONCATENATE("-",W$3,"(",W12,")"),""),IF(X86=1,CONCATENATE("-",X$3,"(",X12,")"),""),IF(Y86=1,CONCATENATE("-",Y$3,"(",Y12,")"),""),IF(Z86=1,CONCATENATE("-",Z$3,"(",Z12,")"),""),IF(AA86=1,CONCATENATE("-",AA$3,"(",AA12,")"),""),IF(AB86=1,CONCATENATE("-",AB$3,"(",AB12,")"),""),IF(AC86=1,CONCATENATE("-",AC$3,"(",AC12,")"),""),IF(AD86=1,CONCATENATE("-",AD$3,"(",AD12,")"),""),IF(AE86=1,CONCATENATE("-",AE$3,"(",AE12,")"),""),IF(AF86=1,CONCATENATE("-",AF$3,"(",AF12,")"),""),IF(AG86=1,CONCATENATE("-",AG$3,"(",AG12,")"),""),IF(AH86=1,CONCATENATE("-",AH$3,"(",AH12,")"),"")))</f>
        <v/>
      </c>
      <c r="O86" s="353"/>
      <c r="P86" s="353"/>
      <c r="S86" t="str">
        <f t="shared" si="29"/>
        <v>Jeudi</v>
      </c>
      <c r="T86" s="49" t="str">
        <f t="shared" ref="T86:AH86" si="34">IF((COUNTIF(T12,$AJ$84)+COUNTIF(T12,$AJ$85)+COUNTIF(T12,$AJ$86)+COUNTIF(T12,$AJ$87)+COUNTIF(T12,$AJ$88)+COUNTIF(T12,$AJ$89)+COUNTIF(T12,$AJ$90)+COUNTIF(T12,$AJ$91)+COUNTIF(T12,$AJ$92)+COUNTIF(T12,$AJ$93))=0,"",COUNTIF(T12,$AJ$84)+COUNTIF(T12,$AJ$85)+COUNTIF(T12,$AJ$86)+COUNTIF(T12,$AJ$87)+COUNTIF(T12,$AJ$88)+COUNTIF(T12,$AJ$89)+COUNTIF(T12,$AJ$90)+COUNTIF(T12,$AJ$91)+COUNTIF(T12,$AJ$92)+COUNTIF(T12,$AJ$93))</f>
        <v/>
      </c>
      <c r="U86" s="49" t="str">
        <f t="shared" si="34"/>
        <v/>
      </c>
      <c r="V86" s="49" t="str">
        <f t="shared" si="34"/>
        <v/>
      </c>
      <c r="W86" s="49" t="str">
        <f t="shared" si="34"/>
        <v/>
      </c>
      <c r="X86" s="49" t="str">
        <f t="shared" si="34"/>
        <v/>
      </c>
      <c r="Y86" s="49" t="str">
        <f t="shared" si="34"/>
        <v/>
      </c>
      <c r="Z86" s="49" t="str">
        <f t="shared" si="34"/>
        <v/>
      </c>
      <c r="AA86" s="49" t="str">
        <f t="shared" si="34"/>
        <v/>
      </c>
      <c r="AB86" s="49" t="str">
        <f t="shared" si="34"/>
        <v/>
      </c>
      <c r="AC86" s="49" t="str">
        <f t="shared" si="34"/>
        <v/>
      </c>
      <c r="AD86" s="49" t="str">
        <f t="shared" si="34"/>
        <v/>
      </c>
      <c r="AE86" s="49" t="str">
        <f t="shared" si="34"/>
        <v/>
      </c>
      <c r="AF86" s="49" t="str">
        <f t="shared" si="34"/>
        <v/>
      </c>
      <c r="AG86" s="49" t="str">
        <f t="shared" si="34"/>
        <v/>
      </c>
      <c r="AH86" s="49" t="str">
        <f t="shared" si="34"/>
        <v/>
      </c>
      <c r="AJ86" t="s">
        <v>190</v>
      </c>
    </row>
    <row r="87" spans="12:36">
      <c r="L87" s="28" t="str">
        <f t="shared" si="31"/>
        <v>Vendredi</v>
      </c>
      <c r="M87" s="60">
        <f t="shared" si="32"/>
        <v>0</v>
      </c>
      <c r="N87" s="353" t="str">
        <f>(CONCATENATE(IF(T87=1,CONCATENATE("-",T$3,"(",T13,")"),""),IF(U87=1,CONCATENATE("-",U$3,"(",U13,")"),""),IF(V87=1,CONCATENATE("-",V$3,"(",V13,")"),""),IF(W87=1,CONCATENATE("-",W$3,"(",W13,")"),""),IF(X87=1,CONCATENATE("-",X$3,"(",X13,")"),""),IF(Y87=1,CONCATENATE("-",Y$3,"(",Y13,")"),""),IF(Z87=1,CONCATENATE("-",Z$3,"(",Z13,")"),""),IF(AA87=1,CONCATENATE("-",AA$3,"(",AA13,")"),""),IF(AB87=1,CONCATENATE("-",AB$3,"(",AB13,")"),""),IF(AC87=1,CONCATENATE("-",AC$3,"(",AC13,")"),""),IF(AD87=1,CONCATENATE("-",AD$3,"(",AD13,")"),""),IF(AE87=1,CONCATENATE("-",AE$3,"(",AE13,")"),""),IF(AF87=1,CONCATENATE("-",AF$3,"(",AF13,")"),""),IF(AG87=1,CONCATENATE("-",AG$3,"(",AG13,")"),""),IF(AH87=1,CONCATENATE("-",AH$3,"(",AH13,")"),"")))</f>
        <v/>
      </c>
      <c r="O87" s="353"/>
      <c r="P87" s="353"/>
      <c r="S87" t="str">
        <f t="shared" si="29"/>
        <v>Vendredi</v>
      </c>
      <c r="T87" s="49" t="str">
        <f t="shared" ref="T87:AH87" si="35">IF((COUNTIF(T13,$AJ$84)+COUNTIF(T13,$AJ$85)+COUNTIF(T13,$AJ$86)+COUNTIF(T13,$AJ$87)+COUNTIF(T13,$AJ$88)+COUNTIF(T13,$AJ$89)+COUNTIF(T13,$AJ$90)+COUNTIF(T13,$AJ$91)+COUNTIF(T13,$AJ$92)+COUNTIF(T13,$AJ$93))=0,"",COUNTIF(T13,$AJ$84)+COUNTIF(T13,$AJ$85)+COUNTIF(T13,$AJ$86)+COUNTIF(T13,$AJ$87)+COUNTIF(T13,$AJ$88)+COUNTIF(T13,$AJ$89)+COUNTIF(T13,$AJ$90)+COUNTIF(T13,$AJ$91)+COUNTIF(T13,$AJ$92)+COUNTIF(T13,$AJ$93))</f>
        <v/>
      </c>
      <c r="U87" s="49" t="str">
        <f t="shared" si="35"/>
        <v/>
      </c>
      <c r="V87" s="49" t="str">
        <f t="shared" si="35"/>
        <v/>
      </c>
      <c r="W87" s="49" t="str">
        <f t="shared" si="35"/>
        <v/>
      </c>
      <c r="X87" s="49" t="str">
        <f t="shared" si="35"/>
        <v/>
      </c>
      <c r="Y87" s="49" t="str">
        <f t="shared" si="35"/>
        <v/>
      </c>
      <c r="Z87" s="49" t="str">
        <f t="shared" si="35"/>
        <v/>
      </c>
      <c r="AA87" s="49" t="str">
        <f t="shared" si="35"/>
        <v/>
      </c>
      <c r="AB87" s="49" t="str">
        <f t="shared" si="35"/>
        <v/>
      </c>
      <c r="AC87" s="49" t="str">
        <f t="shared" si="35"/>
        <v/>
      </c>
      <c r="AD87" s="49" t="str">
        <f t="shared" si="35"/>
        <v/>
      </c>
      <c r="AE87" s="49" t="str">
        <f t="shared" si="35"/>
        <v/>
      </c>
      <c r="AF87" s="49" t="str">
        <f t="shared" si="35"/>
        <v/>
      </c>
      <c r="AG87" s="49" t="str">
        <f t="shared" si="35"/>
        <v/>
      </c>
      <c r="AH87" s="49" t="str">
        <f t="shared" si="35"/>
        <v/>
      </c>
      <c r="AJ87" t="s">
        <v>86</v>
      </c>
    </row>
    <row r="88" spans="12:36">
      <c r="L88" s="28" t="str">
        <f t="shared" si="31"/>
        <v>Samedi</v>
      </c>
      <c r="M88" s="60">
        <f t="shared" si="32"/>
        <v>0</v>
      </c>
      <c r="N88" s="353" t="str">
        <f>(CONCATENATE(IF(T88=1,CONCATENATE("-",T$3,"(",T14,")"),""),IF(U88=1,CONCATENATE("-",U$3,"(",U14,")"),""),IF(V88=1,CONCATENATE("-",V$3,"(",V14,")"),""),IF(W88=1,CONCATENATE("-",W$3,"(",W14,")"),""),IF(X88=1,CONCATENATE("-",X$3,"(",X14,")"),""),IF(Y88=1,CONCATENATE("-",Y$3,"(",Y14,")"),""),IF(Z88=1,CONCATENATE("-",Z$3,"(",Z14,")"),""),IF(AA88=1,CONCATENATE("-",AA$3,"(",AA14,")"),""),IF(AB88=1,CONCATENATE("-",AB$3,"(",AB14,")"),""),IF(AC88=1,CONCATENATE("-",AC$3,"(",AC14,")"),""),IF(AD88=1,CONCATENATE("-",AD$3,"(",AD14,")"),""),IF(AE88=1,CONCATENATE("-",AE$3,"(",AE14,")"),""),IF(AF88=1,CONCATENATE("-",AF$3,"(",AF14,")"),""),IF(AG88=1,CONCATENATE("-",AG$3,"(",AG14,")"),""),IF(AH88=1,CONCATENATE("-",AH$3,"(",AH14,")"),"")))</f>
        <v/>
      </c>
      <c r="O88" s="353"/>
      <c r="P88" s="353"/>
      <c r="S88" t="str">
        <f t="shared" si="29"/>
        <v>Samedi</v>
      </c>
      <c r="T88" s="49" t="str">
        <f t="shared" ref="T88:AH88" si="36">IF((COUNTIF(T14,$AJ$84)+COUNTIF(T14,$AJ$85)+COUNTIF(T14,$AJ$86)+COUNTIF(T14,$AJ$87)+COUNTIF(T14,$AJ$88)+COUNTIF(T14,$AJ$89)+COUNTIF(T14,$AJ$90)+COUNTIF(T14,$AJ$91)+COUNTIF(T14,$AJ$92)+COUNTIF(T14,$AJ$93))=0,"",COUNTIF(T14,$AJ$84)+COUNTIF(T14,$AJ$85)+COUNTIF(T14,$AJ$86)+COUNTIF(T14,$AJ$87)+COUNTIF(T14,$AJ$88)+COUNTIF(T14,$AJ$89)+COUNTIF(T14,$AJ$90)+COUNTIF(T14,$AJ$91)+COUNTIF(T14,$AJ$92)+COUNTIF(T14,$AJ$93))</f>
        <v/>
      </c>
      <c r="U88" s="49" t="str">
        <f t="shared" si="36"/>
        <v/>
      </c>
      <c r="V88" s="49" t="str">
        <f t="shared" si="36"/>
        <v/>
      </c>
      <c r="W88" s="49" t="str">
        <f t="shared" si="36"/>
        <v/>
      </c>
      <c r="X88" s="49" t="str">
        <f t="shared" si="36"/>
        <v/>
      </c>
      <c r="Y88" s="49" t="str">
        <f t="shared" si="36"/>
        <v/>
      </c>
      <c r="Z88" s="49" t="str">
        <f t="shared" si="36"/>
        <v/>
      </c>
      <c r="AA88" s="49" t="str">
        <f t="shared" si="36"/>
        <v/>
      </c>
      <c r="AB88" s="49" t="str">
        <f t="shared" si="36"/>
        <v/>
      </c>
      <c r="AC88" s="49" t="str">
        <f t="shared" si="36"/>
        <v/>
      </c>
      <c r="AD88" s="49" t="str">
        <f t="shared" si="36"/>
        <v/>
      </c>
      <c r="AE88" s="49" t="str">
        <f t="shared" si="36"/>
        <v/>
      </c>
      <c r="AF88" s="49" t="str">
        <f t="shared" si="36"/>
        <v/>
      </c>
      <c r="AG88" s="49" t="str">
        <f t="shared" si="36"/>
        <v/>
      </c>
      <c r="AH88" s="49" t="str">
        <f t="shared" si="36"/>
        <v/>
      </c>
      <c r="AJ88" t="s">
        <v>185</v>
      </c>
    </row>
    <row r="89" spans="12:36">
      <c r="L89" s="28" t="str">
        <f t="shared" si="31"/>
        <v>Dimanche</v>
      </c>
      <c r="M89" s="60">
        <f t="shared" si="32"/>
        <v>0</v>
      </c>
      <c r="N89" s="353" t="str">
        <f t="shared" si="28"/>
        <v/>
      </c>
      <c r="O89" s="353"/>
      <c r="P89" s="353"/>
      <c r="S89" t="str">
        <f t="shared" si="29"/>
        <v>Dimanche</v>
      </c>
      <c r="T89" s="49" t="str">
        <f t="shared" ref="T89:AH89" si="37">IF((COUNTIF(T15,$AJ$84)+COUNTIF(T15,$AJ$85)+COUNTIF(T15,$AJ$86)+COUNTIF(T15,$AJ$87)+COUNTIF(T15,$AJ$88)+COUNTIF(T15,$AJ$89)+COUNTIF(T15,$AJ$90)+COUNTIF(T15,$AJ$91)+COUNTIF(T15,$AJ$92)+COUNTIF(T15,$AJ$93))=0,"",COUNTIF(T15,$AJ$84)+COUNTIF(T15,$AJ$85)+COUNTIF(T15,$AJ$86)+COUNTIF(T15,$AJ$87)+COUNTIF(T15,$AJ$88)+COUNTIF(T15,$AJ$89)+COUNTIF(T15,$AJ$90)+COUNTIF(T15,$AJ$91)+COUNTIF(T15,$AJ$92)+COUNTIF(T15,$AJ$93))</f>
        <v/>
      </c>
      <c r="U89" s="49" t="str">
        <f t="shared" si="37"/>
        <v/>
      </c>
      <c r="V89" s="49" t="str">
        <f t="shared" si="37"/>
        <v/>
      </c>
      <c r="W89" s="49" t="str">
        <f t="shared" si="37"/>
        <v/>
      </c>
      <c r="X89" s="49" t="str">
        <f t="shared" si="37"/>
        <v/>
      </c>
      <c r="Y89" s="49" t="str">
        <f t="shared" si="37"/>
        <v/>
      </c>
      <c r="Z89" s="49" t="str">
        <f t="shared" si="37"/>
        <v/>
      </c>
      <c r="AA89" s="49" t="str">
        <f t="shared" si="37"/>
        <v/>
      </c>
      <c r="AB89" s="49" t="str">
        <f t="shared" si="37"/>
        <v/>
      </c>
      <c r="AC89" s="49" t="str">
        <f t="shared" si="37"/>
        <v/>
      </c>
      <c r="AD89" s="49" t="str">
        <f t="shared" si="37"/>
        <v/>
      </c>
      <c r="AE89" s="49" t="str">
        <f t="shared" si="37"/>
        <v/>
      </c>
      <c r="AF89" s="49" t="str">
        <f t="shared" si="37"/>
        <v/>
      </c>
      <c r="AG89" s="49" t="str">
        <f t="shared" si="37"/>
        <v/>
      </c>
      <c r="AH89" s="49" t="str">
        <f t="shared" si="37"/>
        <v/>
      </c>
      <c r="AJ89" t="s">
        <v>87</v>
      </c>
    </row>
    <row r="90" spans="12:36">
      <c r="L90" s="28" t="str">
        <f t="shared" si="31"/>
        <v>Lundi</v>
      </c>
      <c r="M90" s="60">
        <f t="shared" si="32"/>
        <v>0</v>
      </c>
      <c r="N90" s="353" t="str">
        <f t="shared" si="28"/>
        <v/>
      </c>
      <c r="O90" s="353"/>
      <c r="P90" s="353"/>
      <c r="S90" t="str">
        <f t="shared" si="29"/>
        <v>Lundi</v>
      </c>
      <c r="T90" s="49" t="str">
        <f t="shared" ref="T90:AH90" si="38">IF((COUNTIF(T16,$AJ$84)+COUNTIF(T16,$AJ$85)+COUNTIF(T16,$AJ$86)+COUNTIF(T16,$AJ$87)+COUNTIF(T16,$AJ$88)+COUNTIF(T16,$AJ$89)+COUNTIF(T16,$AJ$90)+COUNTIF(T16,$AJ$91)+COUNTIF(T16,$AJ$92)+COUNTIF(T16,$AJ$93))=0,"",COUNTIF(T16,$AJ$84)+COUNTIF(T16,$AJ$85)+COUNTIF(T16,$AJ$86)+COUNTIF(T16,$AJ$87)+COUNTIF(T16,$AJ$88)+COUNTIF(T16,$AJ$89)+COUNTIF(T16,$AJ$90)+COUNTIF(T16,$AJ$91)+COUNTIF(T16,$AJ$92)+COUNTIF(T16,$AJ$93))</f>
        <v/>
      </c>
      <c r="U90" s="49" t="str">
        <f t="shared" si="38"/>
        <v/>
      </c>
      <c r="V90" s="49" t="str">
        <f t="shared" si="38"/>
        <v/>
      </c>
      <c r="W90" s="49" t="str">
        <f t="shared" si="38"/>
        <v/>
      </c>
      <c r="X90" s="49" t="str">
        <f t="shared" si="38"/>
        <v/>
      </c>
      <c r="Y90" s="49" t="str">
        <f t="shared" si="38"/>
        <v/>
      </c>
      <c r="Z90" s="49" t="str">
        <f t="shared" si="38"/>
        <v/>
      </c>
      <c r="AA90" s="49" t="str">
        <f t="shared" si="38"/>
        <v/>
      </c>
      <c r="AB90" s="49" t="str">
        <f t="shared" si="38"/>
        <v/>
      </c>
      <c r="AC90" s="49" t="str">
        <f t="shared" si="38"/>
        <v/>
      </c>
      <c r="AD90" s="49" t="str">
        <f t="shared" si="38"/>
        <v/>
      </c>
      <c r="AE90" s="49" t="str">
        <f t="shared" si="38"/>
        <v/>
      </c>
      <c r="AF90" s="49" t="str">
        <f t="shared" si="38"/>
        <v/>
      </c>
      <c r="AG90" s="49" t="str">
        <f t="shared" si="38"/>
        <v/>
      </c>
      <c r="AH90" s="49" t="str">
        <f t="shared" si="38"/>
        <v/>
      </c>
      <c r="AJ90" t="s">
        <v>88</v>
      </c>
    </row>
    <row r="91" spans="12:36" hidden="1">
      <c r="N91" s="353"/>
      <c r="O91" s="353"/>
      <c r="P91" s="35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J91" t="s">
        <v>168</v>
      </c>
    </row>
    <row r="92" spans="12:36">
      <c r="AJ92" t="s">
        <v>167</v>
      </c>
    </row>
    <row r="93" spans="12:36">
      <c r="AJ93" t="s">
        <v>169</v>
      </c>
    </row>
  </sheetData>
  <customSheetViews>
    <customSheetView guid="{F70ED257-6500-45F9-BB39-25762CB995B7}" scale="90" hiddenRows="1">
      <selection activeCell="P23" sqref="P23"/>
      <pageMargins left="0.7" right="0.7" top="0.48958333333333331" bottom="0.75" header="0.3" footer="0.3"/>
      <pageSetup paperSize="9" orientation="landscape" r:id="rId1"/>
    </customSheetView>
    <customSheetView guid="{C4D1E1AA-0767-4155-84D1-B7EC4AEE3A81}" showPageBreaks="1" printArea="1" hiddenColumns="1" topLeftCell="A19">
      <selection activeCell="G16" sqref="G16:I16"/>
      <pageMargins left="0.7" right="0.7" top="0.65625" bottom="0.32291666666666669" header="0.3" footer="0.3"/>
      <pageSetup paperSize="9" orientation="landscape" r:id="rId2"/>
      <headerFooter>
        <oddHeader>&amp;L&amp;"-,Gras"&amp;12Horaires maintenance Conditionnemen&amp;"-,Normal"t.&amp;R&amp;D     &amp;T</oddHeader>
      </headerFooter>
    </customSheetView>
    <customSheetView guid="{E24660A2-A9A5-4194-AFCA-3DC0C806A436}" scale="90" showPageBreaks="1" hiddenRows="1" topLeftCell="A49">
      <selection activeCell="AK78" sqref="AK78"/>
      <pageMargins left="0.7" right="0.7" top="0.48958333333333331" bottom="0.75" header="0.3" footer="0.3"/>
      <pageSetup paperSize="9" orientation="landscape" r:id="rId3"/>
    </customSheetView>
    <customSheetView guid="{7C6D0D25-5827-46F5-8AC0-AA27A1AF4EDF}" showPageBreaks="1" printArea="1" hiddenColumns="1">
      <selection activeCell="J3" sqref="J3"/>
      <pageMargins left="0.7" right="0.7" top="0.65625" bottom="0.4375" header="0.3" footer="0.3"/>
      <pageSetup paperSize="9" orientation="landscape" r:id="rId4"/>
      <headerFooter>
        <oddHeader>&amp;L&amp;"-,Gras"&amp;12Horaires maintenance Conditionnemen&amp;"-,Normal"t.</oddHeader>
      </headerFooter>
    </customSheetView>
    <customSheetView guid="{8B8DDDCA-ED87-44BD-AF41-39F5DF03A87F}" showPageBreaks="1" hiddenColumns="1">
      <selection activeCell="L5" sqref="L5"/>
      <pageMargins left="0.7" right="0.7" top="0.65625" bottom="0.4375" header="0.3" footer="0.3"/>
      <pageSetup paperSize="9" orientation="landscape" r:id="rId5"/>
      <headerFooter>
        <oddHeader>&amp;L&amp;"-,Gras"&amp;12Horaires maintenance Conditionnemen&amp;"-,Normal"t.</oddHeader>
      </headerFooter>
    </customSheetView>
    <customSheetView guid="{E6F3DB2E-FA8C-4919-8600-AEC7CECDCAA8}" showPageBreaks="1" printArea="1" hiddenColumns="1" topLeftCell="A19">
      <selection activeCell="G16" sqref="G16:I16"/>
      <pageMargins left="0.7" right="0.7" top="0.65625" bottom="0.32291666666666669" header="0.3" footer="0.3"/>
      <pageSetup paperSize="9" orientation="landscape" r:id="rId6"/>
      <headerFooter>
        <oddHeader>&amp;L&amp;"-,Gras"&amp;12Horaires maintenance Conditionnemen&amp;"-,Normal"t.&amp;R&amp;D     &amp;T</oddHeader>
      </headerFooter>
    </customSheetView>
    <customSheetView guid="{C40A97C5-2357-461D-87DA-466F47D8D674}" showPageBreaks="1" fitToPage="1" printArea="1" hiddenColumns="1">
      <selection activeCell="J3" sqref="J3"/>
      <pageMargins left="0.25" right="0.25" top="0.75" bottom="0.75" header="0.3" footer="0.3"/>
      <pageSetup paperSize="9" scale="98" orientation="landscape" r:id="rId7"/>
      <headerFooter>
        <oddHeader>&amp;L&amp;"-,Gras"&amp;12Horaires maintenance Conditionnemen&amp;"-,Normal"t.</oddHeader>
      </headerFooter>
    </customSheetView>
    <customSheetView guid="{54485540-756B-4F55-9139-53D6EA279739}" scale="90" showPageBreaks="1" hiddenRows="1">
      <selection activeCell="P23" sqref="P23"/>
      <pageMargins left="0.7" right="0.7" top="0.48958333333333331" bottom="0.75" header="0.3" footer="0.3"/>
      <pageSetup paperSize="9" orientation="landscape" r:id="rId8"/>
    </customSheetView>
  </customSheetViews>
  <mergeCells count="117">
    <mergeCell ref="B20:C22"/>
    <mergeCell ref="D20:E22"/>
    <mergeCell ref="G22:I22"/>
    <mergeCell ref="N88:P88"/>
    <mergeCell ref="N89:P89"/>
    <mergeCell ref="N90:P90"/>
    <mergeCell ref="N91:P91"/>
    <mergeCell ref="E31:J31"/>
    <mergeCell ref="E32:J32"/>
    <mergeCell ref="E33:J33"/>
    <mergeCell ref="E34:J34"/>
    <mergeCell ref="E35:J35"/>
    <mergeCell ref="E36:J36"/>
    <mergeCell ref="O34:P34"/>
    <mergeCell ref="O35:P35"/>
    <mergeCell ref="B24:C29"/>
    <mergeCell ref="B31:C36"/>
    <mergeCell ref="G25:I25"/>
    <mergeCell ref="G26:I26"/>
    <mergeCell ref="G27:I27"/>
    <mergeCell ref="D26:E27"/>
    <mergeCell ref="D24:E25"/>
    <mergeCell ref="O56:P56"/>
    <mergeCell ref="O57:P57"/>
    <mergeCell ref="F21:F22"/>
    <mergeCell ref="Q79:Q81"/>
    <mergeCell ref="N87:P87"/>
    <mergeCell ref="G9:I9"/>
    <mergeCell ref="G16:I16"/>
    <mergeCell ref="G15:I15"/>
    <mergeCell ref="G14:I14"/>
    <mergeCell ref="D17:E19"/>
    <mergeCell ref="O33:P33"/>
    <mergeCell ref="O75:P75"/>
    <mergeCell ref="O65:P65"/>
    <mergeCell ref="D28:E29"/>
    <mergeCell ref="G24:I24"/>
    <mergeCell ref="G28:I28"/>
    <mergeCell ref="G29:I29"/>
    <mergeCell ref="G21:I21"/>
    <mergeCell ref="O51:P51"/>
    <mergeCell ref="O52:P52"/>
    <mergeCell ref="G13:I13"/>
    <mergeCell ref="O55:P55"/>
    <mergeCell ref="O37:P37"/>
    <mergeCell ref="O38:P38"/>
    <mergeCell ref="O39:P39"/>
    <mergeCell ref="F9:F10"/>
    <mergeCell ref="N84:P84"/>
    <mergeCell ref="N85:P85"/>
    <mergeCell ref="N86:P86"/>
    <mergeCell ref="AG3:AG8"/>
    <mergeCell ref="AH3:AH8"/>
    <mergeCell ref="Q33:Q35"/>
    <mergeCell ref="AC3:AC8"/>
    <mergeCell ref="T3:T8"/>
    <mergeCell ref="U3:U8"/>
    <mergeCell ref="V3:V8"/>
    <mergeCell ref="W3:W8"/>
    <mergeCell ref="X3:X8"/>
    <mergeCell ref="Y3:Y8"/>
    <mergeCell ref="Z3:Z8"/>
    <mergeCell ref="AA3:AA8"/>
    <mergeCell ref="AB3:AB8"/>
    <mergeCell ref="AD3:AD8"/>
    <mergeCell ref="AE3:AE8"/>
    <mergeCell ref="AF3:AF8"/>
    <mergeCell ref="O79:P79"/>
    <mergeCell ref="O80:P80"/>
    <mergeCell ref="O81:P81"/>
    <mergeCell ref="Q75:Q77"/>
    <mergeCell ref="O76:P76"/>
    <mergeCell ref="B3:C3"/>
    <mergeCell ref="D3:F3"/>
    <mergeCell ref="G3:I3"/>
    <mergeCell ref="B4:J4"/>
    <mergeCell ref="B5:C7"/>
    <mergeCell ref="G5:I5"/>
    <mergeCell ref="G6:I6"/>
    <mergeCell ref="G7:I7"/>
    <mergeCell ref="D5:E7"/>
    <mergeCell ref="F5:F7"/>
    <mergeCell ref="B17:C19"/>
    <mergeCell ref="G8:I8"/>
    <mergeCell ref="G10:I10"/>
    <mergeCell ref="G11:I11"/>
    <mergeCell ref="G12:I12"/>
    <mergeCell ref="D11:E13"/>
    <mergeCell ref="B14:C16"/>
    <mergeCell ref="G17:I17"/>
    <mergeCell ref="G19:I19"/>
    <mergeCell ref="B8:C10"/>
    <mergeCell ref="B11:C13"/>
    <mergeCell ref="F18:F19"/>
    <mergeCell ref="G18:I18"/>
    <mergeCell ref="D14:E16"/>
    <mergeCell ref="F12:F13"/>
    <mergeCell ref="F15:F16"/>
    <mergeCell ref="D8:E10"/>
    <mergeCell ref="O77:P77"/>
    <mergeCell ref="G20:I20"/>
    <mergeCell ref="Q65:Q67"/>
    <mergeCell ref="O66:P66"/>
    <mergeCell ref="O67:P67"/>
    <mergeCell ref="O70:P70"/>
    <mergeCell ref="Q70:Q72"/>
    <mergeCell ref="O71:P71"/>
    <mergeCell ref="O72:P72"/>
    <mergeCell ref="O31:P32"/>
    <mergeCell ref="O60:P60"/>
    <mergeCell ref="Q60:Q62"/>
    <mergeCell ref="O61:P61"/>
    <mergeCell ref="O62:P62"/>
    <mergeCell ref="Q50:Q52"/>
    <mergeCell ref="O50:P50"/>
    <mergeCell ref="Q55:Q57"/>
    <mergeCell ref="Q37:Q39"/>
  </mergeCells>
  <dataValidations count="1">
    <dataValidation type="list" allowBlank="1" showInputMessage="1" showErrorMessage="1" sqref="J2">
      <formula1>Semaines</formula1>
    </dataValidation>
  </dataValidations>
  <pageMargins left="0.33333333333333331" right="0.44791666666666669" top="0.36458333333333331" bottom="0.38541666666666669" header="0.3" footer="0.3"/>
  <pageSetup paperSize="9" orientation="landscape" r:id="rId9"/>
  <ignoredErrors>
    <ignoredError sqref="AA24:AB24 AC24 AD24:AH24 O56 AC43 T43 AD43:AH43 V43:AB43 U44 V44:W44 X44:AH44 O47" formula="1"/>
    <ignoredError sqref="H24:I24 E31:J36" evalError="1"/>
  </ignoredErrors>
  <drawing r:id="rId10"/>
  <legacy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B2:BD81"/>
  <sheetViews>
    <sheetView zoomScale="90" zoomScaleNormal="90" zoomScaleSheetLayoutView="90" workbookViewId="0">
      <selection activeCell="O13" sqref="O13"/>
    </sheetView>
  </sheetViews>
  <sheetFormatPr baseColWidth="10" defaultRowHeight="15"/>
  <cols>
    <col min="1" max="1" width="4.140625" customWidth="1"/>
    <col min="2" max="4" width="7.28515625" customWidth="1"/>
    <col min="5" max="6" width="14.5703125" customWidth="1"/>
    <col min="7" max="8" width="9.7109375" customWidth="1"/>
    <col min="9" max="10" width="9.5703125" customWidth="1"/>
    <col min="14" max="15" width="11.42578125" style="28" customWidth="1"/>
    <col min="16" max="16" width="11.42578125" style="28" hidden="1" customWidth="1"/>
    <col min="17" max="17" width="11.42578125" style="60" hidden="1" customWidth="1"/>
    <col min="18" max="18" width="9" style="28" hidden="1" customWidth="1"/>
    <col min="19" max="19" width="11.42578125" style="28" hidden="1" customWidth="1"/>
    <col min="20" max="20" width="6.140625" hidden="1" customWidth="1"/>
    <col min="21" max="21" width="11.42578125" style="3" hidden="1" customWidth="1"/>
    <col min="22" max="22" width="11.42578125" hidden="1" customWidth="1"/>
    <col min="23" max="37" width="8.7109375" hidden="1" customWidth="1"/>
    <col min="38" max="38" width="5.140625" hidden="1" customWidth="1"/>
    <col min="39" max="39" width="11.85546875" hidden="1" customWidth="1"/>
    <col min="40" max="40" width="11.42578125" customWidth="1"/>
    <col min="42" max="42" width="16.85546875" customWidth="1"/>
    <col min="43" max="43" width="33.85546875" customWidth="1"/>
    <col min="44" max="44" width="33.28515625" customWidth="1"/>
  </cols>
  <sheetData>
    <row r="2" spans="2:56">
      <c r="B2" s="69" t="str">
        <f>CONCATENATE("Du ",Q11,"/",R11,"/",S11," au ",Q12,"/",R12,"/",S12)</f>
        <v>Du 9/9/2019 au 15/9/2019</v>
      </c>
      <c r="C2" s="69"/>
      <c r="D2" s="69"/>
      <c r="E2" s="69"/>
      <c r="F2" s="68"/>
      <c r="G2" s="96"/>
      <c r="K2" s="16" t="s">
        <v>36</v>
      </c>
      <c r="L2" s="59">
        <v>36</v>
      </c>
      <c r="M2" s="34">
        <f>Planning_général!C2</f>
        <v>2019</v>
      </c>
      <c r="N2" s="24"/>
      <c r="O2" s="24"/>
      <c r="P2" s="24"/>
      <c r="Q2" s="86"/>
      <c r="R2" s="24"/>
      <c r="S2" s="24"/>
      <c r="W2">
        <v>1</v>
      </c>
      <c r="X2">
        <v>2</v>
      </c>
      <c r="Y2">
        <v>3</v>
      </c>
      <c r="Z2">
        <v>4</v>
      </c>
      <c r="AA2">
        <v>5</v>
      </c>
      <c r="AB2">
        <v>6</v>
      </c>
      <c r="AC2">
        <v>7</v>
      </c>
      <c r="AD2">
        <v>8</v>
      </c>
      <c r="AE2">
        <v>9</v>
      </c>
    </row>
    <row r="3" spans="2:56" ht="38.25" customHeight="1">
      <c r="B3" s="441" t="s">
        <v>27</v>
      </c>
      <c r="C3" s="442"/>
      <c r="D3" s="443"/>
      <c r="E3" s="444" t="s">
        <v>28</v>
      </c>
      <c r="F3" s="444"/>
      <c r="G3" s="444"/>
      <c r="H3" s="444"/>
      <c r="I3" s="444" t="s">
        <v>29</v>
      </c>
      <c r="J3" s="444"/>
      <c r="K3" s="445"/>
      <c r="L3" s="37" t="s">
        <v>79</v>
      </c>
      <c r="M3" s="100" t="s">
        <v>30</v>
      </c>
      <c r="N3" s="25"/>
      <c r="O3" s="25"/>
      <c r="P3" s="25"/>
      <c r="Q3" s="25"/>
      <c r="R3" s="25"/>
      <c r="S3" s="25"/>
      <c r="W3" s="354" t="str">
        <f>Planning_général!$E47</f>
        <v>Resp Equipe 3</v>
      </c>
      <c r="X3" s="354" t="str">
        <f>Planning_général!$E48</f>
        <v>Equipe 3_Tech 1</v>
      </c>
      <c r="Y3" s="354" t="str">
        <f>Planning_général!$E49</f>
        <v>Equipe 3_Tech 2</v>
      </c>
      <c r="Z3" s="354" t="str">
        <f>Planning_général!$E50</f>
        <v>Equipe 3_Tech 3</v>
      </c>
      <c r="AA3" s="354">
        <f>Planning_général!$E51</f>
        <v>0</v>
      </c>
      <c r="AB3" s="354">
        <f>Planning_général!$E52</f>
        <v>0</v>
      </c>
      <c r="AC3" s="354">
        <f>Planning_général!$E53</f>
        <v>0</v>
      </c>
      <c r="AD3" s="354">
        <f>Planning_général!$E54</f>
        <v>0</v>
      </c>
      <c r="AE3" s="354"/>
      <c r="AF3" s="354"/>
      <c r="AG3" s="354"/>
      <c r="AH3" s="354"/>
      <c r="AI3" s="354"/>
      <c r="AJ3" s="354"/>
      <c r="AK3" s="354"/>
    </row>
    <row r="4" spans="2:56" ht="5.25" customHeight="1">
      <c r="B4" s="407"/>
      <c r="C4" s="335"/>
      <c r="D4" s="335"/>
      <c r="E4" s="335"/>
      <c r="F4" s="335"/>
      <c r="G4" s="335"/>
      <c r="H4" s="335"/>
      <c r="I4" s="334"/>
      <c r="J4" s="334"/>
      <c r="K4" s="334"/>
      <c r="L4" s="336"/>
      <c r="M4" s="36"/>
      <c r="N4" s="21"/>
      <c r="O4" s="21"/>
      <c r="P4" s="21"/>
      <c r="Q4" s="62"/>
      <c r="R4" s="21"/>
      <c r="S4" s="21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</row>
    <row r="5" spans="2:56" ht="15" customHeight="1">
      <c r="B5" s="425" t="s">
        <v>31</v>
      </c>
      <c r="C5" s="426"/>
      <c r="D5" s="423" t="s">
        <v>132</v>
      </c>
      <c r="E5" s="419" t="s">
        <v>141</v>
      </c>
      <c r="F5" s="420"/>
      <c r="G5" s="408" t="s">
        <v>147</v>
      </c>
      <c r="H5" s="409"/>
      <c r="I5" s="412" t="str">
        <f>IF(R31="","",R31)</f>
        <v/>
      </c>
      <c r="J5" s="413"/>
      <c r="K5" s="414"/>
      <c r="L5" s="219" t="str">
        <f>IF(I5="","",VLOOKUP(I5,Planning_général!$E$47:$F$54,2,0))</f>
        <v/>
      </c>
      <c r="M5" s="220"/>
      <c r="N5" s="21"/>
      <c r="O5" s="21"/>
      <c r="P5" s="63" t="s">
        <v>91</v>
      </c>
      <c r="Q5" s="64">
        <f>DATE(M2,1,1)</f>
        <v>43466</v>
      </c>
      <c r="R5" s="65">
        <f>Q5</f>
        <v>43466</v>
      </c>
      <c r="S5" s="21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2:56">
      <c r="B6" s="427"/>
      <c r="C6" s="428"/>
      <c r="D6" s="424"/>
      <c r="E6" s="421"/>
      <c r="F6" s="422"/>
      <c r="G6" s="410"/>
      <c r="H6" s="411"/>
      <c r="I6" s="415" t="str">
        <f>IF(R32="","",R32)</f>
        <v/>
      </c>
      <c r="J6" s="416"/>
      <c r="K6" s="417"/>
      <c r="L6" s="221" t="str">
        <f>IF(I6="","",VLOOKUP(I6,Planning_général!$E$47:$F$54,2,0))</f>
        <v/>
      </c>
      <c r="M6" s="222"/>
      <c r="N6" s="21"/>
      <c r="O6" s="21"/>
      <c r="P6" s="63" t="s">
        <v>90</v>
      </c>
      <c r="Q6" s="66">
        <f>(R5)+($L$2)*7-WEEKDAY(Q5,2)+1</f>
        <v>43717</v>
      </c>
      <c r="R6" s="63"/>
      <c r="S6" s="21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354"/>
      <c r="AK6" s="354"/>
      <c r="BD6" s="7" t="s">
        <v>37</v>
      </c>
    </row>
    <row r="7" spans="2:56" ht="15" customHeight="1">
      <c r="B7" s="427"/>
      <c r="C7" s="428"/>
      <c r="D7" s="423" t="s">
        <v>117</v>
      </c>
      <c r="E7" s="419" t="s">
        <v>141</v>
      </c>
      <c r="F7" s="420"/>
      <c r="G7" s="408" t="s">
        <v>148</v>
      </c>
      <c r="H7" s="409"/>
      <c r="I7" s="413" t="str">
        <f>IF(R35="","",R35)</f>
        <v/>
      </c>
      <c r="J7" s="413"/>
      <c r="K7" s="414"/>
      <c r="L7" s="219" t="str">
        <f>IF(I7="","",VLOOKUP(I7,Planning_général!$E$47:$F$54,2,0))</f>
        <v/>
      </c>
      <c r="M7" s="220"/>
      <c r="N7" s="21"/>
      <c r="O7" s="21"/>
      <c r="P7" s="63" t="s">
        <v>92</v>
      </c>
      <c r="Q7" s="67">
        <f>Q6+6</f>
        <v>43723</v>
      </c>
      <c r="R7" s="63"/>
      <c r="S7" s="21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BD7" s="7">
        <v>1</v>
      </c>
    </row>
    <row r="8" spans="2:56">
      <c r="B8" s="427"/>
      <c r="C8" s="428"/>
      <c r="D8" s="424"/>
      <c r="E8" s="421"/>
      <c r="F8" s="422"/>
      <c r="G8" s="410"/>
      <c r="H8" s="411"/>
      <c r="I8" s="416" t="str">
        <f>IF(R36="","",R36)</f>
        <v/>
      </c>
      <c r="J8" s="416"/>
      <c r="K8" s="417"/>
      <c r="L8" s="221" t="str">
        <f>IF(I8="","",VLOOKUP(I8,Planning_général!$E$47:$F$54,2,0))</f>
        <v/>
      </c>
      <c r="M8" s="222"/>
      <c r="N8" s="21"/>
      <c r="O8" s="21"/>
      <c r="P8" s="21"/>
      <c r="Q8" s="62"/>
      <c r="R8" s="21"/>
      <c r="S8" s="21"/>
      <c r="W8" s="354"/>
      <c r="X8" s="354"/>
      <c r="Y8" s="354"/>
      <c r="Z8" s="354"/>
      <c r="AA8" s="354"/>
      <c r="AB8" s="354"/>
      <c r="AC8" s="354"/>
      <c r="AD8" s="354"/>
      <c r="AE8" s="418"/>
      <c r="AF8" s="418"/>
      <c r="AG8" s="418"/>
      <c r="AH8" s="418"/>
      <c r="AI8" s="418"/>
      <c r="AJ8" s="418"/>
      <c r="AK8" s="418"/>
      <c r="AT8" s="157" t="s">
        <v>26</v>
      </c>
      <c r="BD8" s="7">
        <v>2</v>
      </c>
    </row>
    <row r="9" spans="2:56" s="3" customFormat="1">
      <c r="B9" s="425" t="s">
        <v>76</v>
      </c>
      <c r="C9" s="426"/>
      <c r="D9" s="423" t="s">
        <v>45</v>
      </c>
      <c r="E9" s="419" t="s">
        <v>59</v>
      </c>
      <c r="F9" s="420"/>
      <c r="G9" s="408" t="s">
        <v>149</v>
      </c>
      <c r="H9" s="409"/>
      <c r="I9" s="413" t="str">
        <f>IF(R40="","",R40)</f>
        <v/>
      </c>
      <c r="J9" s="413"/>
      <c r="K9" s="414"/>
      <c r="L9" s="219" t="str">
        <f>IF(I9="","",VLOOKUP(I9,Planning_général!$E$47:$F$54,2,0))</f>
        <v/>
      </c>
      <c r="M9" s="220"/>
      <c r="N9" s="22"/>
      <c r="O9" s="22"/>
      <c r="P9" s="22"/>
      <c r="Q9" s="22"/>
      <c r="R9" s="22"/>
      <c r="S9" s="22"/>
      <c r="V9" s="19" t="s">
        <v>26</v>
      </c>
      <c r="W9" s="20">
        <f>IF(VLOOKUP(W3,Planning_général!$E$17:$F$62,2,0)=0,"Cde abs",VLOOKUP(W3,Planning_général!$E$17:$F$62,2,0))</f>
        <v>9329</v>
      </c>
      <c r="X9" s="20">
        <f>IF(VLOOKUP(X3,Planning_général!$E$17:$F$62,2,0)=0,"Cde abs",VLOOKUP(X3,Planning_général!$E$17:$F$62,2,0))</f>
        <v>7754</v>
      </c>
      <c r="Y9" s="20">
        <f>IF(VLOOKUP(Y3,Planning_général!$E$17:$F$62,2,0)=0,"Cde abs",VLOOKUP(Y3,Planning_général!$E$17:$F$62,2,0))</f>
        <v>3658</v>
      </c>
      <c r="Z9" s="20">
        <f>IF(VLOOKUP(Z3,Planning_général!$E$17:$F$62,2,0)=0,"Cde abs",VLOOKUP(Z3,Planning_général!$E$17:$F$62,2,0))</f>
        <v>8314</v>
      </c>
      <c r="AA9" s="20" t="e">
        <f>IF(VLOOKUP(AA3,Planning_général!$E$17:$F$62,2,0)=0,"Cde abs",VLOOKUP(AA3,Planning_général!$E$17:$F$62,2,0))</f>
        <v>#N/A</v>
      </c>
      <c r="AB9" s="20" t="e">
        <f>IF(VLOOKUP(AB3,Planning_général!$E$17:$F$62,2,0)=0,"Cde abs",VLOOKUP(AB3,Planning_général!$E$17:$F$62,2,0))</f>
        <v>#N/A</v>
      </c>
      <c r="AC9" s="20" t="e">
        <f>IF(VLOOKUP(AC3,Planning_général!$E$17:$F$62,2,0)=0,"Cde abs",VLOOKUP(AC3,Planning_général!$E$17:$F$62,2,0))</f>
        <v>#N/A</v>
      </c>
      <c r="AD9" s="20" t="e">
        <f>IF(VLOOKUP(AD3,Planning_général!$E$17:$F$62,2,0)=0,"Cde abs",VLOOKUP(AD3,Planning_général!$E$17:$F$62,2,0))</f>
        <v>#N/A</v>
      </c>
      <c r="AE9" s="20" t="e">
        <f>IF(VLOOKUP(AE3,Planning_général!$E$17:$F$62,2,0)=0,"Cde abs",VLOOKUP(AE3,Planning_général!$E$17:$F$62,2,0))</f>
        <v>#N/A</v>
      </c>
      <c r="AF9" s="20" t="e">
        <f>IF(VLOOKUP(AF3,Planning_général!$E$17:$F$62,2,0)=0,"Cde abs",VLOOKUP(AF3,Planning_général!$E$17:$F$62,2,0))</f>
        <v>#N/A</v>
      </c>
      <c r="AG9" s="20" t="e">
        <f>IF(VLOOKUP(AG3,Planning_général!$E$17:$F$62,2,0)=0,"Cde abs",VLOOKUP(AG3,Planning_général!$E$17:$F$62,2,0))</f>
        <v>#N/A</v>
      </c>
      <c r="AH9" s="20" t="e">
        <f>IF(VLOOKUP(AH3,Planning_général!$E$17:$F$62,2,0)=0,"Cde abs",VLOOKUP(AH3,Planning_général!$E$17:$F$62,2,0))</f>
        <v>#N/A</v>
      </c>
      <c r="AI9" s="20" t="e">
        <f>IF(VLOOKUP(AI3,Planning_général!$E$17:$F$62,2,0)=0,"Cde abs",VLOOKUP(AI3,Planning_général!$E$17:$F$62,2,0))</f>
        <v>#N/A</v>
      </c>
      <c r="AJ9" s="20" t="e">
        <f>IF(VLOOKUP(AJ3,Planning_général!$E$17:$F$62,2,0)=0,"Cde abs",VLOOKUP(AJ3,Planning_général!$E$17:$F$62,2,0))</f>
        <v>#N/A</v>
      </c>
      <c r="AK9" s="20" t="str">
        <f>IF(AK3=0,"",IF(VLOOKUP(AK3,Planning_général!$E$17:$F$62,2,0)=0,"Cde abs",VLOOKUP(AK3,Planning_général!$E$17:$F$62,2,0)))</f>
        <v/>
      </c>
      <c r="AO9" s="59" t="s">
        <v>26</v>
      </c>
      <c r="AP9" s="59" t="s">
        <v>73</v>
      </c>
      <c r="AQ9" s="59" t="s">
        <v>28</v>
      </c>
      <c r="AR9" s="59" t="s">
        <v>54</v>
      </c>
      <c r="AT9" s="158" t="s">
        <v>84</v>
      </c>
      <c r="BD9" s="7">
        <v>3</v>
      </c>
    </row>
    <row r="10" spans="2:56" ht="15" customHeight="1">
      <c r="B10" s="427"/>
      <c r="C10" s="428"/>
      <c r="D10" s="424"/>
      <c r="E10" s="421"/>
      <c r="F10" s="422"/>
      <c r="G10" s="410"/>
      <c r="H10" s="411"/>
      <c r="I10" s="416" t="str">
        <f>IF(R41="","",R41)</f>
        <v/>
      </c>
      <c r="J10" s="416"/>
      <c r="K10" s="417"/>
      <c r="L10" s="221" t="str">
        <f>IF(I10="","",VLOOKUP(I10,Planning_général!$E$47:$F$54,2,0))</f>
        <v/>
      </c>
      <c r="M10" s="222"/>
      <c r="N10" s="21"/>
      <c r="O10" s="21"/>
      <c r="P10" s="21"/>
      <c r="Q10" s="62"/>
      <c r="R10" s="21"/>
      <c r="S10" s="21"/>
      <c r="U10" s="23" t="str">
        <f>Planning_général!G10</f>
        <v>M</v>
      </c>
      <c r="V10" s="17" t="str">
        <f>VLOOKUP(U10,Planning_général!$NV$20:$NW$26,2,0)</f>
        <v>Mardi</v>
      </c>
      <c r="W10" s="18">
        <f>VLOOKUP(W3,Planning_général!$E$47:$NM$47,((($L$2*7)+2)-6),0)</f>
        <v>0</v>
      </c>
      <c r="X10" s="18">
        <f>IF(ISNA(VLOOKUP(X3,Planning_général!$E$48:$NM$48,((($L$2*7)+2)-6),0)),0,VLOOKUP(X3,Planning_général!$E$48:$NM$48,((($L$2*7)+2)-6),0))</f>
        <v>0</v>
      </c>
      <c r="Y10" s="18">
        <f>VLOOKUP(Y3,Planning_général!$E$49:$NM$49,((($L$2*7)+2)-6),0)</f>
        <v>0</v>
      </c>
      <c r="Z10" s="18">
        <f>VLOOKUP(Z3,Planning_général!$E$50:$NM$50,((($L$2*7)+2)-6),0)</f>
        <v>0</v>
      </c>
      <c r="AA10" s="18" t="e">
        <f>VLOOKUP(AA3,Planning_général!$E$51:$NM$51,((($L$2*7)+2)-6),0)</f>
        <v>#N/A</v>
      </c>
      <c r="AB10" s="18" t="e">
        <f>VLOOKUP(AB3,Planning_général!$E$52:$NM$52,((($L$2*7)+2)-6),0)</f>
        <v>#N/A</v>
      </c>
      <c r="AC10" s="18" t="e">
        <f>VLOOKUP($AC$3,Planning_général!$E$53:$NM$53,((($L$2*7)+2)-6),0)</f>
        <v>#N/A</v>
      </c>
      <c r="AD10" s="18" t="e">
        <f>VLOOKUP($AD$3,Planning_général!$E$54:$NM$54,((($L$2*7)+2)-6),0)</f>
        <v>#N/A</v>
      </c>
      <c r="AE10" s="18" t="e">
        <f>VLOOKUP($AE$3,Planning_général!$E$25:$NM$25,((($L$2*7)+2)-6),0)</f>
        <v>#N/A</v>
      </c>
      <c r="AF10" s="18" t="e">
        <f>VLOOKUP($AF$3,Planning_général!$E$26:$NM$26,((($L$2*7)+2)-6),0)</f>
        <v>#N/A</v>
      </c>
      <c r="AG10" s="18" t="e">
        <f>VLOOKUP($AG$3,Planning_général!$E$27:$NM$27,((($L$2*7)+2)-6),0)</f>
        <v>#N/A</v>
      </c>
      <c r="AH10" s="18" t="e">
        <f>VLOOKUP($AH$3,Planning_général!$E$28:$NM$28,((($L$2*7)+2)-6),0)</f>
        <v>#N/A</v>
      </c>
      <c r="AI10" s="18" t="e">
        <f>VLOOKUP($AI$3,Planning_général!$E$29:$NM$29,((($L$2*7)+2)-6),0)</f>
        <v>#N/A</v>
      </c>
      <c r="AJ10" s="18" t="e">
        <f>VLOOKUP($AJ$3,Planning_général!$E$30:$NM$30,((($L$2*7)+2)-6),0)</f>
        <v>#N/A</v>
      </c>
      <c r="AK10" s="18">
        <f>IF(ISNA(VLOOKUP($AK$3,Planning_général!$E$31:$NM$31,((($L$2*7)+2)-6),0)),0,VLOOKUP($AK$3,Planning_général!$E$31:$NM$31,((($L$2*7)+2)-6),0))</f>
        <v>0</v>
      </c>
      <c r="AO10" s="15" t="s">
        <v>45</v>
      </c>
      <c r="AP10" s="15" t="s">
        <v>76</v>
      </c>
      <c r="AQ10" s="15" t="s">
        <v>59</v>
      </c>
      <c r="AR10" s="94" t="s">
        <v>138</v>
      </c>
      <c r="AT10" s="158" t="s">
        <v>85</v>
      </c>
      <c r="BD10" s="7">
        <v>4</v>
      </c>
    </row>
    <row r="11" spans="2:56" ht="15" customHeight="1">
      <c r="B11" s="427"/>
      <c r="C11" s="428"/>
      <c r="D11" s="423" t="s">
        <v>46</v>
      </c>
      <c r="E11" s="419" t="s">
        <v>136</v>
      </c>
      <c r="F11" s="420"/>
      <c r="G11" s="408" t="s">
        <v>150</v>
      </c>
      <c r="H11" s="409"/>
      <c r="I11" s="413" t="str">
        <f>IF(R45="","",R45)</f>
        <v/>
      </c>
      <c r="J11" s="413"/>
      <c r="K11" s="414"/>
      <c r="L11" s="219" t="str">
        <f>IF(I11="","",VLOOKUP(I11,Planning_général!$E$47:$F$54,2,0))</f>
        <v/>
      </c>
      <c r="M11" s="220"/>
      <c r="N11" s="21"/>
      <c r="O11" s="21"/>
      <c r="P11" s="61">
        <f>Q6</f>
        <v>43717</v>
      </c>
      <c r="Q11" s="62">
        <f>DAY(P11)</f>
        <v>9</v>
      </c>
      <c r="R11" s="62">
        <f>MONTH(P11)</f>
        <v>9</v>
      </c>
      <c r="S11" s="22">
        <f>YEAR(P11)</f>
        <v>2019</v>
      </c>
      <c r="U11" s="23" t="str">
        <f>Planning_général!H10</f>
        <v>Me</v>
      </c>
      <c r="V11" s="17" t="str">
        <f>VLOOKUP(U11,Planning_général!$NV$20:$NW$26,2,0)</f>
        <v>Mercredi</v>
      </c>
      <c r="W11" s="18">
        <f>VLOOKUP($W$3,Planning_général!$E$47:$NM$47,((($L$2*7)+2)-5),0)</f>
        <v>0</v>
      </c>
      <c r="X11" s="18">
        <f>VLOOKUP($X$3,Planning_général!$E$48:$NM$48,((($L$2*7)+2)-5),0)</f>
        <v>0</v>
      </c>
      <c r="Y11" s="18">
        <f>VLOOKUP($Y$3,Planning_général!$E$49:$NM$49,((($L$2*7)+2)-5),0)</f>
        <v>0</v>
      </c>
      <c r="Z11" s="18">
        <f>VLOOKUP($Z$3,Planning_général!$E$50:$NM$50,((($L$2*7)+2)-5),0)</f>
        <v>0</v>
      </c>
      <c r="AA11" s="18" t="e">
        <f>VLOOKUP($AA$3,Planning_général!$E$51:$NM$51,((($L$2*7)+2)-5),0)</f>
        <v>#N/A</v>
      </c>
      <c r="AB11" s="18" t="e">
        <f>VLOOKUP($AB$3,Planning_général!$E$52:$NM$52,((($L$2*7)+2)-5),0)</f>
        <v>#N/A</v>
      </c>
      <c r="AC11" s="18" t="e">
        <f>VLOOKUP($AC$3,Planning_général!$E$53:$NM$53,((($L$2*7)+2)-5),0)</f>
        <v>#N/A</v>
      </c>
      <c r="AD11" s="18" t="e">
        <f>VLOOKUP($AD$3,Planning_général!$E$54:$NM$54,((($L$2*7)+2)-5),0)</f>
        <v>#N/A</v>
      </c>
      <c r="AE11" s="18" t="e">
        <f>VLOOKUP($AE$3,Planning_général!$E$25:$NM$25,((($L$2*7)+2)-5),0)</f>
        <v>#N/A</v>
      </c>
      <c r="AF11" s="18" t="e">
        <f>VLOOKUP($AF$3,Planning_général!$E$26:$NM$26,((($L$2*7)+2)-5),0)</f>
        <v>#N/A</v>
      </c>
      <c r="AG11" s="18" t="e">
        <f>VLOOKUP($AG$3,Planning_général!$E$27:$NM$27,((($L$2*7)+2)-5),0)</f>
        <v>#N/A</v>
      </c>
      <c r="AH11" s="18" t="e">
        <f>VLOOKUP($AH$3,Planning_général!$E$28:$NM$28,((($L$2*7)+2)-5),0)</f>
        <v>#N/A</v>
      </c>
      <c r="AI11" s="18" t="e">
        <f>VLOOKUP($AI$3,Planning_général!$E$29:$NM$29,((($L$2*7)+2)-5),0)</f>
        <v>#N/A</v>
      </c>
      <c r="AJ11" s="18" t="e">
        <f>VLOOKUP($AJ$3,Planning_général!$E$30:$NM$30,((($L$2*7)+2)-5),0)</f>
        <v>#N/A</v>
      </c>
      <c r="AK11" s="18">
        <f>IF(ISNA(VLOOKUP($AK$3,Planning_général!$E$31:$NM$31,((($L$2*7)+2)-5),0)),0,VLOOKUP($AK$3,Planning_général!$E$31:$NM$31,((($L$2*7)+2)-5),0))</f>
        <v>0</v>
      </c>
      <c r="AO11" s="15" t="s">
        <v>46</v>
      </c>
      <c r="AP11" s="15" t="s">
        <v>76</v>
      </c>
      <c r="AQ11" s="15" t="s">
        <v>136</v>
      </c>
      <c r="AR11" s="94" t="s">
        <v>137</v>
      </c>
      <c r="AT11" s="158" t="s">
        <v>190</v>
      </c>
      <c r="BD11" s="7">
        <v>5</v>
      </c>
    </row>
    <row r="12" spans="2:56">
      <c r="B12" s="427"/>
      <c r="C12" s="428"/>
      <c r="D12" s="424"/>
      <c r="E12" s="421"/>
      <c r="F12" s="422"/>
      <c r="G12" s="410"/>
      <c r="H12" s="411"/>
      <c r="I12" s="416" t="str">
        <f>IF(R46="","",R46)</f>
        <v/>
      </c>
      <c r="J12" s="416"/>
      <c r="K12" s="417"/>
      <c r="L12" s="221" t="str">
        <f>IF(I12="","",VLOOKUP(I12,Planning_général!$E$47:$F$54,2,0))</f>
        <v/>
      </c>
      <c r="M12" s="222"/>
      <c r="N12" s="21"/>
      <c r="O12" s="21"/>
      <c r="P12" s="61">
        <f>Q7</f>
        <v>43723</v>
      </c>
      <c r="Q12" s="62">
        <f>DAY(P12)</f>
        <v>15</v>
      </c>
      <c r="R12" s="62">
        <f>MONTH(P12)</f>
        <v>9</v>
      </c>
      <c r="S12" s="22">
        <f>YEAR(P12)</f>
        <v>2019</v>
      </c>
      <c r="U12" s="23" t="str">
        <f>Planning_général!I10</f>
        <v>J</v>
      </c>
      <c r="V12" s="17" t="str">
        <f>VLOOKUP(U12,Planning_général!$NV$20:$NW$26,2,0)</f>
        <v>Jeudi</v>
      </c>
      <c r="W12" s="18">
        <f>VLOOKUP($W$3,Planning_général!$E$47:$NM$47,((($L$2*7)+2)-4),0)</f>
        <v>0</v>
      </c>
      <c r="X12" s="18">
        <f>VLOOKUP($X$3,Planning_général!$E$48:$NM$48,((($L$2*7)+2)-4),0)</f>
        <v>0</v>
      </c>
      <c r="Y12" s="18">
        <f>VLOOKUP($Y$3,Planning_général!$E$49:$NM$49,((($L$2*7)+2)-4),0)</f>
        <v>0</v>
      </c>
      <c r="Z12" s="18">
        <f>VLOOKUP($Z$3,Planning_général!$E$50:$NM$50,((($L$2*7)+2)-4),0)</f>
        <v>0</v>
      </c>
      <c r="AA12" s="18" t="e">
        <f>VLOOKUP($AA$3,Planning_général!$E$51:$NM$51,((($L$2*7)+2)-4),0)</f>
        <v>#N/A</v>
      </c>
      <c r="AB12" s="18" t="e">
        <f>VLOOKUP($AB$3,Planning_général!$E$52:$NM$52,((($L$2*7)+2)-4),0)</f>
        <v>#N/A</v>
      </c>
      <c r="AC12" s="18" t="e">
        <f>VLOOKUP($AC$3,Planning_général!$E$53:$NM$53,((($L$2*7)+2)-4),0)</f>
        <v>#N/A</v>
      </c>
      <c r="AD12" s="18" t="e">
        <f>VLOOKUP($AD$3,Planning_général!$E$54:$NM$54,((($L$2*7)+2)-4),0)</f>
        <v>#N/A</v>
      </c>
      <c r="AE12" s="18" t="e">
        <f>VLOOKUP($AE$3,Planning_général!$E$25:$NM$25,((($L$2*7)+2)-4),0)</f>
        <v>#N/A</v>
      </c>
      <c r="AF12" s="18" t="e">
        <f>VLOOKUP($AF$3,Planning_général!$E$26:$NM$26,((($L$2*7)+2)-4),0)</f>
        <v>#N/A</v>
      </c>
      <c r="AG12" s="18" t="e">
        <f>VLOOKUP($AG$3,Planning_général!$E$27:$NM$27,((($L$2*7)+2)-4),0)</f>
        <v>#N/A</v>
      </c>
      <c r="AH12" s="18" t="e">
        <f>VLOOKUP($AH$3,Planning_général!$E$28:$NM$28,((($L$2*7)+2)-4),0)</f>
        <v>#N/A</v>
      </c>
      <c r="AI12" s="18" t="e">
        <f>VLOOKUP($AI$3,Planning_général!$E$29:$NM$29,((($L$2*7)+2)-4),0)</f>
        <v>#N/A</v>
      </c>
      <c r="AJ12" s="18" t="e">
        <f>VLOOKUP($AJ$3,Planning_général!$E$30:$NM$30,((($L$2*7)+2)-4),0)</f>
        <v>#N/A</v>
      </c>
      <c r="AK12" s="18">
        <f>IF(ISNA(VLOOKUP($AK$3,Planning_général!$E$31:$NM$31,((($L$2*7)+2)-4),0)),0,VLOOKUP($AK$3,Planning_général!$E$31:$NM$31,((($L$2*7)+2)-4),0))</f>
        <v>0</v>
      </c>
      <c r="AO12" s="15" t="s">
        <v>50</v>
      </c>
      <c r="AP12" s="15" t="s">
        <v>139</v>
      </c>
      <c r="AQ12" s="15" t="s">
        <v>140</v>
      </c>
      <c r="AR12" s="94" t="s">
        <v>118</v>
      </c>
      <c r="AT12" s="158" t="s">
        <v>86</v>
      </c>
      <c r="BD12" s="7">
        <v>6</v>
      </c>
    </row>
    <row r="13" spans="2:56" ht="15" customHeight="1">
      <c r="B13" s="427"/>
      <c r="C13" s="428"/>
      <c r="D13" s="423" t="s">
        <v>50</v>
      </c>
      <c r="E13" s="419" t="s">
        <v>140</v>
      </c>
      <c r="F13" s="420"/>
      <c r="G13" s="408" t="s">
        <v>118</v>
      </c>
      <c r="H13" s="409"/>
      <c r="I13" s="413"/>
      <c r="J13" s="413"/>
      <c r="K13" s="414"/>
      <c r="L13" s="219"/>
      <c r="M13" s="220"/>
      <c r="N13" s="26"/>
      <c r="O13" s="26"/>
      <c r="P13" s="26"/>
      <c r="Q13" s="26"/>
      <c r="R13" s="26"/>
      <c r="S13" s="26"/>
      <c r="U13" s="23" t="str">
        <f>Planning_général!J10</f>
        <v>V</v>
      </c>
      <c r="V13" s="17" t="str">
        <f>VLOOKUP(U13,Planning_général!$NV$20:$NW$26,2,0)</f>
        <v>Vendredi</v>
      </c>
      <c r="W13" s="18">
        <f>VLOOKUP($W$3,Planning_général!$E$47:$NM$47,((($L$2*7)+2)-3),0)</f>
        <v>0</v>
      </c>
      <c r="X13" s="18">
        <f>VLOOKUP($X$3,Planning_général!$E$48:$NM$48,((($L$2*7)+2)-3),0)</f>
        <v>0</v>
      </c>
      <c r="Y13" s="18">
        <f>VLOOKUP($Y$3,Planning_général!$E$49:$NM$49,((($L$2*7)+2)-3),0)</f>
        <v>0</v>
      </c>
      <c r="Z13" s="18">
        <f>VLOOKUP($Z$3,Planning_général!$E$50:$NM$50,((($L$2*7)+2)-3),0)</f>
        <v>0</v>
      </c>
      <c r="AA13" s="18" t="e">
        <f>VLOOKUP($AA$3,Planning_général!$E$51:$NM$51,((($L$2*7)+2)-3),0)</f>
        <v>#N/A</v>
      </c>
      <c r="AB13" s="18" t="e">
        <f>VLOOKUP($AB$3,Planning_général!$E$52:$NM$52,((($L$2*7)+2)-3),0)</f>
        <v>#N/A</v>
      </c>
      <c r="AC13" s="18" t="e">
        <f>VLOOKUP($AC$3,Planning_général!$E$53:$NM$53,((($L$2*7)+2)-3),0)</f>
        <v>#N/A</v>
      </c>
      <c r="AD13" s="18" t="e">
        <f>VLOOKUP($AD$3,Planning_général!$E$54:$NM$54,((($L$2*7)+2)-3),0)</f>
        <v>#N/A</v>
      </c>
      <c r="AE13" s="18" t="e">
        <f>VLOOKUP($AE$3,Planning_général!$E$25:$NM$25,((($L$2*7)+2)-3),0)</f>
        <v>#N/A</v>
      </c>
      <c r="AF13" s="18" t="e">
        <f>VLOOKUP($AF$3,Planning_général!$E$26:$NM$26,((($L$2*7)+2)-3),0)</f>
        <v>#N/A</v>
      </c>
      <c r="AG13" s="18" t="e">
        <f>VLOOKUP($AG$3,Planning_général!$E$27:$NM$27,((($L$2*7)+2)-3),0)</f>
        <v>#N/A</v>
      </c>
      <c r="AH13" s="18" t="e">
        <f>VLOOKUP($AH$3,Planning_général!$E$28:$NM$28,((($L$2*7)+2)-3),0)</f>
        <v>#N/A</v>
      </c>
      <c r="AI13" s="18" t="e">
        <f>VLOOKUP($AI$3,Planning_général!$E$29:$NM$29,((($L$2*7)+2)-3),0)</f>
        <v>#N/A</v>
      </c>
      <c r="AJ13" s="18" t="e">
        <f>VLOOKUP($AJ$3,Planning_général!$E$30:$NM$30,((($L$2*7)+2)-3),0)</f>
        <v>#N/A</v>
      </c>
      <c r="AK13" s="18">
        <f>IF(ISNA(VLOOKUP($AK$3,Planning_général!$E$31:$NM$31,((($L$2*7)+2)-3),0)),0,VLOOKUP($AK$3,Planning_général!$E$31:$NM$31,((($L$2*7)+2)-3),0))</f>
        <v>0</v>
      </c>
      <c r="AO13" s="15" t="s">
        <v>132</v>
      </c>
      <c r="AP13" s="15" t="s">
        <v>72</v>
      </c>
      <c r="AQ13" s="15" t="s">
        <v>141</v>
      </c>
      <c r="AR13" s="94" t="s">
        <v>143</v>
      </c>
      <c r="AT13" s="158" t="s">
        <v>185</v>
      </c>
      <c r="BD13" s="7">
        <v>7</v>
      </c>
    </row>
    <row r="14" spans="2:56" ht="15" customHeight="1">
      <c r="B14" s="429"/>
      <c r="C14" s="430"/>
      <c r="D14" s="424"/>
      <c r="E14" s="421"/>
      <c r="F14" s="422"/>
      <c r="G14" s="410"/>
      <c r="H14" s="411"/>
      <c r="I14" s="416" t="str">
        <f>IF(R51="","",R51)</f>
        <v/>
      </c>
      <c r="J14" s="416"/>
      <c r="K14" s="417"/>
      <c r="L14" s="221" t="str">
        <f>IF(I14="","",VLOOKUP(I14,Planning_général!$E$47:$F$54,2,0))</f>
        <v/>
      </c>
      <c r="M14" s="222"/>
      <c r="N14" s="26"/>
      <c r="O14" s="26"/>
      <c r="P14" s="26"/>
      <c r="Q14" s="26"/>
      <c r="R14" s="26"/>
      <c r="S14" s="26"/>
      <c r="U14" s="23" t="str">
        <f>Planning_général!K10</f>
        <v>S</v>
      </c>
      <c r="V14" s="17" t="str">
        <f>VLOOKUP(U14,Planning_général!$NV$20:$NW$26,2,0)</f>
        <v>Samedi</v>
      </c>
      <c r="W14" s="18">
        <f>VLOOKUP($W$3,Planning_général!$E$47:$NM$47,((($L$2*7)+2)-2),0)</f>
        <v>0</v>
      </c>
      <c r="X14" s="18">
        <f>VLOOKUP($X$3,Planning_général!$E$48:$NM$48,((($L$2*7)+2)-2),0)</f>
        <v>0</v>
      </c>
      <c r="Y14" s="18">
        <f>VLOOKUP($Y$3,Planning_général!$E$49:$NM$49,((($L$2*7)+2)-2),0)</f>
        <v>0</v>
      </c>
      <c r="Z14" s="18">
        <f>VLOOKUP($Z$3,Planning_général!$E$50:$NM$50,((($L$2*7)+2)-2),0)</f>
        <v>0</v>
      </c>
      <c r="AA14" s="18" t="e">
        <f>VLOOKUP($AA$3,Planning_général!$E$51:$NM$51,((($L$2*7)+2)-2),0)</f>
        <v>#N/A</v>
      </c>
      <c r="AB14" s="18" t="e">
        <f>VLOOKUP($AB$3,Planning_général!$E$52:$NM$52,((($L$2*7)+2)-2),0)</f>
        <v>#N/A</v>
      </c>
      <c r="AC14" s="18" t="e">
        <f>VLOOKUP($AC$3,Planning_général!$E$53:$NM$53,((($L$2*7)+2)-2),0)</f>
        <v>#N/A</v>
      </c>
      <c r="AD14" s="18" t="e">
        <f>VLOOKUP($AD$3,Planning_général!$E$54:$NM$54,((($L$2*7)+2)-2),0)</f>
        <v>#N/A</v>
      </c>
      <c r="AE14" s="18" t="e">
        <f>VLOOKUP($AE$3,Planning_général!$E$25:$NM$25,((($L$2*7)+2)-2),0)</f>
        <v>#N/A</v>
      </c>
      <c r="AF14" s="18" t="e">
        <f>VLOOKUP($AF$3,Planning_général!$E$26:$NM$26,((($L$2*7)+2)-2),0)</f>
        <v>#N/A</v>
      </c>
      <c r="AG14" s="18" t="e">
        <f>VLOOKUP($AG$3,Planning_général!$E$27:$NM$27,((($L$2*7)+2)-2),0)</f>
        <v>#N/A</v>
      </c>
      <c r="AH14" s="18" t="e">
        <f>VLOOKUP($AH$3,Planning_général!$E$28:$NM$28,((($L$2*7)+2)-2),0)</f>
        <v>#N/A</v>
      </c>
      <c r="AI14" s="18" t="e">
        <f>VLOOKUP($AI$3,Planning_général!$E$29:$NM$29,((($L$2*7)+2)-2),0)</f>
        <v>#N/A</v>
      </c>
      <c r="AJ14" s="18" t="e">
        <f>VLOOKUP($AJ$3,Planning_général!$E$30:$NM$30,((($L$2*7)+2)-2),0)</f>
        <v>#N/A</v>
      </c>
      <c r="AK14" s="18">
        <f>IF(ISNA(VLOOKUP($AK$3,Planning_général!$E$31:$NM$31,((($L$2*7)+2)-2),0)),0,VLOOKUP($AK$3,Planning_général!$E$31:$NM$31,((($L$2*7)+2)-2),0))</f>
        <v>0</v>
      </c>
      <c r="AO14" s="15" t="s">
        <v>117</v>
      </c>
      <c r="AP14" s="15" t="s">
        <v>133</v>
      </c>
      <c r="AQ14" s="15" t="s">
        <v>141</v>
      </c>
      <c r="AR14" s="94" t="s">
        <v>142</v>
      </c>
      <c r="AT14" s="158" t="s">
        <v>87</v>
      </c>
      <c r="BD14" s="7">
        <v>8</v>
      </c>
    </row>
    <row r="15" spans="2:56">
      <c r="B15" s="425" t="s">
        <v>77</v>
      </c>
      <c r="C15" s="426"/>
      <c r="D15" s="431" t="s">
        <v>134</v>
      </c>
      <c r="E15" s="419" t="s">
        <v>63</v>
      </c>
      <c r="F15" s="420"/>
      <c r="G15" s="408" t="s">
        <v>151</v>
      </c>
      <c r="H15" s="409"/>
      <c r="I15" s="413"/>
      <c r="J15" s="413"/>
      <c r="K15" s="414"/>
      <c r="L15" s="219"/>
      <c r="M15" s="220"/>
      <c r="N15" s="26"/>
      <c r="O15" s="26"/>
      <c r="P15" s="26"/>
      <c r="Q15" s="26"/>
      <c r="R15" s="26"/>
      <c r="S15" s="26"/>
      <c r="U15" s="23" t="str">
        <f>Planning_général!L10</f>
        <v>D</v>
      </c>
      <c r="V15" s="17" t="str">
        <f>VLOOKUP(U15,Planning_général!$NV$20:$NW$26,2,0)</f>
        <v>Dimanche</v>
      </c>
      <c r="W15" s="18">
        <f>VLOOKUP($W$3,Planning_général!$E$47:$NM$47,((($L$2*7)+2)-1),0)</f>
        <v>0</v>
      </c>
      <c r="X15" s="18">
        <f>VLOOKUP($X$3,Planning_général!$E$48:$NM$48,((($L$2*7)+2)-1),0)</f>
        <v>0</v>
      </c>
      <c r="Y15" s="18">
        <f>VLOOKUP($Y$3,Planning_général!$E$49:$NM$49,((($L$2*7)+2)-1),0)</f>
        <v>0</v>
      </c>
      <c r="Z15" s="18">
        <f>VLOOKUP($Z$3,Planning_général!$E$50:$NM$50,((($L$2*7)+2)-1),0)</f>
        <v>0</v>
      </c>
      <c r="AA15" s="18" t="e">
        <f>VLOOKUP($AA$3,Planning_général!$E$51:$NM$51,((($L$2*7)+2)-1),0)</f>
        <v>#N/A</v>
      </c>
      <c r="AB15" s="18" t="e">
        <f>VLOOKUP($AB$3,Planning_général!$E$52:$NM$52,((($L$2*7)+2)-1),0)</f>
        <v>#N/A</v>
      </c>
      <c r="AC15" s="18" t="e">
        <f>VLOOKUP($AC$3,Planning_général!$E$53:$NM$53,((($L$2*7)+2)-1),0)</f>
        <v>#N/A</v>
      </c>
      <c r="AD15" s="18" t="e">
        <f>VLOOKUP($AD$3,Planning_général!$E$54:$NM$54,((($L$2*7)+2)-1),0)</f>
        <v>#N/A</v>
      </c>
      <c r="AE15" s="18" t="e">
        <f>VLOOKUP($AE$3,Planning_général!$E$25:$NM$25,((($L$2*7)+2)-1),0)</f>
        <v>#N/A</v>
      </c>
      <c r="AF15" s="18" t="e">
        <f>VLOOKUP($AF$3,Planning_général!$E$26:$NM$26,((($L$2*7)+2)-1),0)</f>
        <v>#N/A</v>
      </c>
      <c r="AG15" s="18" t="e">
        <f>VLOOKUP($AG$3,Planning_général!$E$27:$NM$27,((($L$2*7)+2)-1),0)</f>
        <v>#N/A</v>
      </c>
      <c r="AH15" s="18" t="e">
        <f>VLOOKUP($AH$3,Planning_général!$E$28:$NM$28,((($L$2*7)+2)-1),0)</f>
        <v>#N/A</v>
      </c>
      <c r="AI15" s="18" t="e">
        <f>VLOOKUP($AI$3,Planning_général!$E$29:$NM$29,((($L$2*7)+2)-1),0)</f>
        <v>#N/A</v>
      </c>
      <c r="AJ15" s="18" t="e">
        <f>VLOOKUP($AJ$3,Planning_général!$E$30:$NM$30,((($L$2*7)+2)-1),0)</f>
        <v>#N/A</v>
      </c>
      <c r="AK15" s="18">
        <f>IF(ISNA(VLOOKUP($AK$3,Planning_général!$E$31:$NM$31,((($L$2*7)+2)-1),0)),0,VLOOKUP($AK$3,Planning_général!$E$31:$NM$31,((($L$2*7)+2)-1),0))</f>
        <v>0</v>
      </c>
      <c r="AO15" s="15" t="s">
        <v>134</v>
      </c>
      <c r="AP15" s="15" t="s">
        <v>144</v>
      </c>
      <c r="AQ15" s="15" t="s">
        <v>63</v>
      </c>
      <c r="AR15" s="94" t="s">
        <v>64</v>
      </c>
      <c r="AT15" s="158" t="s">
        <v>88</v>
      </c>
      <c r="BD15" s="7">
        <v>9</v>
      </c>
    </row>
    <row r="16" spans="2:56">
      <c r="B16" s="427"/>
      <c r="C16" s="428"/>
      <c r="D16" s="431"/>
      <c r="E16" s="421"/>
      <c r="F16" s="422"/>
      <c r="G16" s="410"/>
      <c r="H16" s="411"/>
      <c r="I16" s="416" t="str">
        <f>IF(R56="","",R56)</f>
        <v/>
      </c>
      <c r="J16" s="416"/>
      <c r="K16" s="417"/>
      <c r="L16" s="221" t="str">
        <f>IF(I16="","",VLOOKUP(I16,Planning_général!$E$47:$F$54,2,0))</f>
        <v/>
      </c>
      <c r="M16" s="222"/>
      <c r="N16" s="26"/>
      <c r="O16" s="26"/>
      <c r="P16" s="26"/>
      <c r="Q16" s="26"/>
      <c r="R16" s="26"/>
      <c r="S16" s="26"/>
      <c r="U16" s="23" t="str">
        <f>Planning_général!M10</f>
        <v>L</v>
      </c>
      <c r="V16" s="17" t="str">
        <f>VLOOKUP(U16,Planning_général!$NV$20:$NW$26,2,0)</f>
        <v>Lundi</v>
      </c>
      <c r="W16" s="18">
        <f>VLOOKUP($W$3,Planning_général!$E$47:$NM$47,((($L$2*7)+2)-0),0)</f>
        <v>0</v>
      </c>
      <c r="X16" s="18">
        <f>VLOOKUP($X$3,Planning_général!$E$48:$NM$48,((($L$2*7)+2)-0),0)</f>
        <v>0</v>
      </c>
      <c r="Y16" s="18">
        <f>VLOOKUP($Y$3,Planning_général!$E$49:$NM$49,((($L$2*7)+2)-0),0)</f>
        <v>0</v>
      </c>
      <c r="Z16" s="18">
        <f>VLOOKUP($Z$3,Planning_général!$E$50:$NM$50,((($L$2*7)+2)-0),0)</f>
        <v>0</v>
      </c>
      <c r="AA16" s="18" t="e">
        <f>VLOOKUP($AA$3,Planning_général!$E$51:$NM$51,((($L$2*7)+2)-0),0)</f>
        <v>#N/A</v>
      </c>
      <c r="AB16" s="18" t="e">
        <f>VLOOKUP($AB$3,Planning_général!$E$52:$NM$52,((($L$2*7)+2)-0),0)</f>
        <v>#N/A</v>
      </c>
      <c r="AC16" s="18" t="e">
        <f>VLOOKUP($AC$3,Planning_général!$E$53:$NM$53,((($L$2*7)+2)-0),0)</f>
        <v>#N/A</v>
      </c>
      <c r="AD16" s="18" t="e">
        <f>VLOOKUP($AD$3,Planning_général!$E$54:$NM$54,((($L$2*7)+2)-0),0)</f>
        <v>#N/A</v>
      </c>
      <c r="AE16" s="18" t="e">
        <f>VLOOKUP($AE$3,Planning_général!$E$25:$NM$25,((($L$2*7)+2)-0),0)</f>
        <v>#N/A</v>
      </c>
      <c r="AF16" s="18" t="e">
        <f>VLOOKUP($AF$3,Planning_général!$E$26:$NM$26,((($L$2*7)+2)-0),0)</f>
        <v>#N/A</v>
      </c>
      <c r="AG16" s="18" t="e">
        <f>VLOOKUP($AG$3,Planning_général!$E$27:$NM$27,((($L$2*7)+2)-0),0)</f>
        <v>#N/A</v>
      </c>
      <c r="AH16" s="18" t="e">
        <f>VLOOKUP($AH$3,Planning_général!$E$28:$NM$28,((($L$2*7)+2)-0),0)</f>
        <v>#N/A</v>
      </c>
      <c r="AI16" s="18" t="e">
        <f>VLOOKUP($AI$3,Planning_général!$E$29:$NM$29,((($L$2*7)+2)-0),0)</f>
        <v>#N/A</v>
      </c>
      <c r="AJ16" s="18" t="e">
        <f>VLOOKUP($AJ$3,Planning_général!$E$30:$NM$30,((($L$2*7)+2)-0),0)</f>
        <v>#N/A</v>
      </c>
      <c r="AK16" s="18">
        <f>IF(ISNA(VLOOKUP($AK$3,Planning_général!$E$31:$NM$31,((($L$2*7)+2)-0),0)),0,VLOOKUP($AK$3,Planning_général!$E$31:$NM$31,((($L$2*7)+2)-0),0))</f>
        <v>0</v>
      </c>
      <c r="AO16" s="15" t="s">
        <v>135</v>
      </c>
      <c r="AP16" s="15" t="s">
        <v>145</v>
      </c>
      <c r="AQ16" s="15" t="s">
        <v>65</v>
      </c>
      <c r="AR16" s="94" t="s">
        <v>66</v>
      </c>
      <c r="AT16" s="158" t="s">
        <v>168</v>
      </c>
      <c r="BD16" s="7">
        <v>10</v>
      </c>
    </row>
    <row r="17" spans="2:56" ht="15" customHeight="1">
      <c r="B17" s="427"/>
      <c r="C17" s="428"/>
      <c r="D17" s="431" t="s">
        <v>135</v>
      </c>
      <c r="E17" s="419" t="s">
        <v>65</v>
      </c>
      <c r="F17" s="420"/>
      <c r="G17" s="408" t="s">
        <v>152</v>
      </c>
      <c r="H17" s="409"/>
      <c r="I17" s="413" t="str">
        <f>IF(R60="","",R60)</f>
        <v/>
      </c>
      <c r="J17" s="413"/>
      <c r="K17" s="414"/>
      <c r="L17" s="219" t="str">
        <f>IF(I17="","",VLOOKUP(I17,Planning_général!$E$47:$F$54,2,0))</f>
        <v/>
      </c>
      <c r="M17" s="220"/>
      <c r="N17" s="26"/>
      <c r="O17" s="26"/>
      <c r="P17" s="26"/>
      <c r="Q17" s="26"/>
      <c r="R17" s="26"/>
      <c r="S17" s="26"/>
      <c r="AT17" s="158" t="s">
        <v>167</v>
      </c>
      <c r="BD17" s="7">
        <v>11</v>
      </c>
    </row>
    <row r="18" spans="2:56">
      <c r="B18" s="429"/>
      <c r="C18" s="430"/>
      <c r="D18" s="431"/>
      <c r="E18" s="421"/>
      <c r="F18" s="422"/>
      <c r="G18" s="410"/>
      <c r="H18" s="411"/>
      <c r="I18" s="416" t="str">
        <f>IF(R61="","",R61)</f>
        <v/>
      </c>
      <c r="J18" s="416"/>
      <c r="K18" s="417"/>
      <c r="L18" s="221" t="str">
        <f>IF(I18="","",VLOOKUP(I18,Planning_général!$E$47:$F$54,2,0))</f>
        <v/>
      </c>
      <c r="M18" s="222"/>
      <c r="N18" s="21"/>
      <c r="O18" s="21"/>
      <c r="P18" s="62"/>
      <c r="Q18" s="62"/>
      <c r="R18" s="21"/>
      <c r="S18" s="21"/>
      <c r="AT18" s="158" t="s">
        <v>169</v>
      </c>
      <c r="BD18" s="7">
        <v>12</v>
      </c>
    </row>
    <row r="19" spans="2:56" ht="5.25" customHeight="1">
      <c r="B19" s="56"/>
      <c r="C19" s="57"/>
      <c r="D19" s="57"/>
      <c r="E19" s="57"/>
      <c r="F19" s="57"/>
      <c r="G19" s="57"/>
      <c r="H19" s="57"/>
      <c r="I19" s="57"/>
      <c r="J19" s="57"/>
      <c r="K19" s="57"/>
      <c r="L19" s="58"/>
      <c r="M19" s="58"/>
      <c r="N19" s="21"/>
      <c r="O19" s="21"/>
      <c r="P19" s="21"/>
      <c r="Q19" s="62"/>
      <c r="R19" s="21"/>
      <c r="S19" s="21"/>
      <c r="T19" s="39"/>
      <c r="V19" s="30" t="str">
        <f t="shared" ref="V19:V25" si="0">AO10</f>
        <v>M1</v>
      </c>
      <c r="W19" s="59" t="str">
        <f>IF(COUNTIF($W$10:$W$16,V19)=0,"",COUNTIF($W$10:$W$16,V19))</f>
        <v/>
      </c>
      <c r="X19" s="59" t="str">
        <f>IF(COUNTIF($X$10:$X$16,V19)=0,"",COUNTIF($X$10:$X$16,V19))</f>
        <v/>
      </c>
      <c r="Y19" s="59" t="str">
        <f>IF(COUNTIF($Y$10:$Y$16,V19)=0,"",COUNTIF($Y$10:$Y$16,V19))</f>
        <v/>
      </c>
      <c r="Z19" s="59" t="str">
        <f>IF(COUNTIF($Z$10:$Z$16,V19)=0,"",COUNTIF($Z$10:$Z$16,V19))</f>
        <v/>
      </c>
      <c r="AA19" s="59" t="str">
        <f>IF(COUNTIF($AA$10:$AA$16,V19)=0,"",COUNTIF($AA$10:$AA$16,V19))</f>
        <v/>
      </c>
      <c r="AB19" s="59" t="str">
        <f>IF(COUNTIF($AB$10:$AB$16,V19)=0,"",COUNTIF($AB$10:$AB$16,V19))</f>
        <v/>
      </c>
      <c r="AC19" s="59" t="str">
        <f>IF(COUNTIF($AC$10:$AC$16,V19)=0,"",COUNTIF($AC$10:$AC$16,V19))</f>
        <v/>
      </c>
      <c r="AD19" s="59" t="str">
        <f>IF(COUNTIF($AD$10:$AD$16,$V$19)=0,"",COUNTIF($AD$10:$AD$16,$V$19))</f>
        <v/>
      </c>
      <c r="AE19" s="59" t="str">
        <f>IF(COUNTIF($AE$10:$AE$16,$V$19)=0,"",COUNTIF($AE$10:$AE$16,$V$19))</f>
        <v/>
      </c>
      <c r="AF19" s="59" t="str">
        <f>IF(COUNTIF($AF$10:$AF$16,$V$19)=0,"",COUNTIF($AF$10:$AF$16,$V$19))</f>
        <v/>
      </c>
      <c r="AG19" s="59" t="str">
        <f>IF(COUNTIF($AG$10:$AG$16,$V$19)=0,"",COUNTIF($AG$10:$AG$16,$V$19))</f>
        <v/>
      </c>
      <c r="AH19" s="59" t="str">
        <f>IF(COUNTIF($AH$10:$AH$16,$V$19)=0,"",COUNTIF($AH$10:$AH$16,$V$19))</f>
        <v/>
      </c>
      <c r="AI19" s="59" t="str">
        <f>IF(COUNTIF($AI$10:$AI$16,$V$19)=0,"",COUNTIF($AI$10:$AI$16,$V$19))</f>
        <v/>
      </c>
      <c r="AJ19" s="59" t="str">
        <f>IF(COUNTIF($AJ$10:$AJ$16,$V$19)=0,"",COUNTIF($AJ$10:$AJ$16,$V$19))</f>
        <v/>
      </c>
      <c r="AK19" s="59" t="str">
        <f>IF(COUNTIF($AK$10:$AK$16,$V$19)=0,"",COUNTIF($AK$10:$AK$16,$V$19))</f>
        <v/>
      </c>
      <c r="BD19" s="7">
        <v>13</v>
      </c>
    </row>
    <row r="20" spans="2:56" ht="18" customHeight="1">
      <c r="B20" s="432" t="s">
        <v>78</v>
      </c>
      <c r="C20" s="433"/>
      <c r="D20" s="434"/>
      <c r="E20" s="14" t="s">
        <v>8</v>
      </c>
      <c r="F20" s="72" t="str">
        <f>VLOOKUP(E20,$O$71:$S$77,3,0)</f>
        <v/>
      </c>
      <c r="G20" s="78"/>
      <c r="H20" s="73"/>
      <c r="I20" s="73"/>
      <c r="J20" s="73"/>
      <c r="K20" s="73"/>
      <c r="L20" s="74"/>
      <c r="M20" s="55"/>
      <c r="N20" s="21"/>
      <c r="O20" s="21"/>
      <c r="P20" s="21"/>
      <c r="Q20" s="62"/>
      <c r="R20" s="21"/>
      <c r="S20" s="21"/>
      <c r="T20" s="39"/>
      <c r="V20" s="30" t="str">
        <f t="shared" si="0"/>
        <v>M2</v>
      </c>
      <c r="W20" s="59" t="str">
        <f t="shared" ref="W20:W26" si="1">IF(COUNTIF($W$10:$W$16,V20)=0,"",COUNTIF($W$10:$W$16,V20))</f>
        <v/>
      </c>
      <c r="X20" s="59" t="str">
        <f t="shared" ref="X20:X26" si="2">IF(COUNTIF($X$10:$X$16,V20)=0,"",COUNTIF($X$10:$X$16,V20))</f>
        <v/>
      </c>
      <c r="Y20" s="59" t="str">
        <f t="shared" ref="Y20:Y26" si="3">IF(COUNTIF($Y$10:$Y$16,V20)=0,"",COUNTIF($Y$10:$Y$16,V20))</f>
        <v/>
      </c>
      <c r="Z20" s="59" t="str">
        <f t="shared" ref="Z20:Z26" si="4">IF(COUNTIF($Z$10:$Z$16,V20)=0,"",COUNTIF($Z$10:$Z$16,V20))</f>
        <v/>
      </c>
      <c r="AA20" s="59" t="str">
        <f t="shared" ref="AA20:AA26" si="5">IF(COUNTIF($AA$10:$AA$16,V20)=0,"",COUNTIF($AA$10:$AA$16,V20))</f>
        <v/>
      </c>
      <c r="AB20" s="59" t="str">
        <f t="shared" ref="AB20:AB26" si="6">IF(COUNTIF($AB$10:$AB$16,V20)=0,"",COUNTIF($AB$10:$AB$16,V20))</f>
        <v/>
      </c>
      <c r="AC20" s="59" t="str">
        <f t="shared" ref="AC20:AC26" si="7">IF(COUNTIF($AC$10:$AC$16,V20)=0,"",COUNTIF($AC$10:$AC$16,V20))</f>
        <v/>
      </c>
      <c r="AD20" s="59" t="str">
        <f>IF(COUNTIF($AD$10:$AD$16,$V$20)=0,"",COUNTIF($AD$10:$AD$16,$V$20))</f>
        <v/>
      </c>
      <c r="AE20" s="59" t="str">
        <f>IF(COUNTIF($AE$10:$AE$16,$V$20)=0,"",COUNTIF($AE$10:$AE$16,$V$20))</f>
        <v/>
      </c>
      <c r="AF20" s="59" t="str">
        <f>IF(COUNTIF($AF$10:$AF$16,$V$20)=0,"",COUNTIF($AF$10:$AF$16,$V$20))</f>
        <v/>
      </c>
      <c r="AG20" s="59" t="str">
        <f>IF(COUNTIF($AG$10:$AG$16,$V$20)=0,"",COUNTIF($AG$10:$AG$16,$V$20))</f>
        <v/>
      </c>
      <c r="AH20" s="59" t="str">
        <f>IF(COUNTIF($AH$10:$AH$16,$V$20)=0,"",COUNTIF($AH$10:$AH$16,$V$20))</f>
        <v/>
      </c>
      <c r="AI20" s="59" t="str">
        <f>IF(COUNTIF($AI$10:$AI$16,$V$20)=0,"",COUNTIF($AI$10:$AI$16,$V$20))</f>
        <v/>
      </c>
      <c r="AJ20" s="59" t="str">
        <f>IF(COUNTIF($AJ$10:$AJ$16,$V$20)=0,"",COUNTIF($AJ$10:$AJ$16,$V$20))</f>
        <v/>
      </c>
      <c r="AK20" s="59" t="str">
        <f>IF(COUNTIF($AK$10:$AK$16,$V$20)=0,"",COUNTIF($AK$10:$AK$16,$V$20))</f>
        <v/>
      </c>
      <c r="BD20" s="7">
        <v>14</v>
      </c>
    </row>
    <row r="21" spans="2:56" ht="15" customHeight="1">
      <c r="B21" s="435"/>
      <c r="C21" s="436"/>
      <c r="D21" s="437"/>
      <c r="E21" s="14" t="s">
        <v>9</v>
      </c>
      <c r="F21" s="72" t="str">
        <f t="shared" ref="F21:F25" si="8">VLOOKUP(E21,$O$71:$S$77,3,0)</f>
        <v/>
      </c>
      <c r="G21" s="78"/>
      <c r="H21" s="73"/>
      <c r="I21" s="73"/>
      <c r="J21" s="73"/>
      <c r="K21" s="73"/>
      <c r="L21" s="74"/>
      <c r="M21" s="55"/>
      <c r="N21" s="21"/>
      <c r="O21" s="21"/>
      <c r="P21" s="21"/>
      <c r="Q21" s="62"/>
      <c r="R21" s="21"/>
      <c r="S21" s="21"/>
      <c r="T21" s="39"/>
      <c r="V21" s="30" t="str">
        <f t="shared" si="0"/>
        <v>M3</v>
      </c>
      <c r="W21" s="59" t="str">
        <f t="shared" si="1"/>
        <v/>
      </c>
      <c r="X21" s="59" t="str">
        <f t="shared" si="2"/>
        <v/>
      </c>
      <c r="Y21" s="59" t="str">
        <f t="shared" si="3"/>
        <v/>
      </c>
      <c r="Z21" s="59" t="str">
        <f t="shared" si="4"/>
        <v/>
      </c>
      <c r="AA21" s="59" t="str">
        <f t="shared" si="5"/>
        <v/>
      </c>
      <c r="AB21" s="59" t="str">
        <f t="shared" si="6"/>
        <v/>
      </c>
      <c r="AC21" s="59" t="str">
        <f>IF(COUNTIF($AC$10:$AC$16,V21)=0,"",COUNTIF($AC$10:$AC$16,V21))</f>
        <v/>
      </c>
      <c r="AD21" s="59" t="str">
        <f>IF(COUNTIF($AC$10:$AC$16,V21)=0,"",COUNTIF($AC$10:$AC$16,V21))</f>
        <v/>
      </c>
      <c r="AE21" s="59" t="str">
        <f>IF(COUNTIF($AE$10:$AE$16,$V$21)=0,"",COUNTIF($AE$10:$AE$16,$V$21))</f>
        <v/>
      </c>
      <c r="AF21" s="59" t="str">
        <f>IF(COUNTIF($AF$10:$AF$16,$V$21)=0,"",COUNTIF($AF$10:$AF$16,$V$21))</f>
        <v/>
      </c>
      <c r="AG21" s="59" t="str">
        <f>IF(COUNTIF($AG$10:$AG$16,$V$21)=0,"",COUNTIF($AG$10:$AG$16,$V$21))</f>
        <v/>
      </c>
      <c r="AH21" s="59" t="str">
        <f>IF(COUNTIF($AH$10:$AH$16,$V$21)=0,"",COUNTIF($AH$10:$AH$16,$V$21))</f>
        <v/>
      </c>
      <c r="AI21" s="59" t="str">
        <f>IF(COUNTIF($AI$10:$AI$16,$V$21)=0,"",COUNTIF($AI$10:$AI$16,$V$21))</f>
        <v/>
      </c>
      <c r="AJ21" s="59" t="str">
        <f>IF(COUNTIF($AJ$10:$AJ$16,$V$21)=0,"",COUNTIF($AJ$10:$AJ$16,$V$21))</f>
        <v/>
      </c>
      <c r="AK21" s="59" t="str">
        <f>IF(COUNTIF($AK$10:$AK$16,$V$21)=0,"",COUNTIF($AK$10:$AK$16,$V$21))</f>
        <v/>
      </c>
      <c r="BD21" s="7">
        <v>15</v>
      </c>
    </row>
    <row r="22" spans="2:56" ht="15" customHeight="1">
      <c r="B22" s="435"/>
      <c r="C22" s="436"/>
      <c r="D22" s="437"/>
      <c r="E22" s="14" t="s">
        <v>10</v>
      </c>
      <c r="F22" s="72" t="str">
        <f t="shared" si="8"/>
        <v/>
      </c>
      <c r="G22" s="78"/>
      <c r="H22" s="73"/>
      <c r="I22" s="73"/>
      <c r="J22" s="73"/>
      <c r="K22" s="73"/>
      <c r="L22" s="74"/>
      <c r="M22" s="55"/>
      <c r="N22" s="21"/>
      <c r="O22" s="21"/>
      <c r="P22" s="21"/>
      <c r="Q22" s="62"/>
      <c r="R22" s="21"/>
      <c r="S22" s="21"/>
      <c r="T22" s="39"/>
      <c r="V22" s="30" t="str">
        <f t="shared" si="0"/>
        <v>J1</v>
      </c>
      <c r="W22" s="59" t="str">
        <f t="shared" si="1"/>
        <v/>
      </c>
      <c r="X22" s="59" t="str">
        <f t="shared" si="2"/>
        <v/>
      </c>
      <c r="Y22" s="59" t="str">
        <f t="shared" si="3"/>
        <v/>
      </c>
      <c r="Z22" s="59" t="str">
        <f t="shared" si="4"/>
        <v/>
      </c>
      <c r="AA22" s="59" t="str">
        <f t="shared" si="5"/>
        <v/>
      </c>
      <c r="AB22" s="59" t="str">
        <f t="shared" si="6"/>
        <v/>
      </c>
      <c r="AC22" s="59" t="str">
        <f t="shared" si="7"/>
        <v/>
      </c>
      <c r="AD22" s="59" t="str">
        <f>IF(COUNTIF($AD$10:$AD$16,$V$22)=0,"",COUNTIF($AD$10:$AD$16,$V$22))</f>
        <v/>
      </c>
      <c r="AE22" s="59" t="str">
        <f>IF(COUNTIF($AE$10:$AE$16,$V$22)=0,"",COUNTIF($AE$10:$AE$16,$V$22))</f>
        <v/>
      </c>
      <c r="AF22" s="59" t="str">
        <f>IF(COUNTIF($AF$10:$AF$16,$V$22)=0,"",COUNTIF($AF$10:$AF$16,$V$22))</f>
        <v/>
      </c>
      <c r="AG22" s="59" t="str">
        <f>IF(COUNTIF($AG$10:$AG$16,$V$22)=0,"",COUNTIF($AG$10:$AG$16,$V$22))</f>
        <v/>
      </c>
      <c r="AH22" s="59" t="str">
        <f>IF(COUNTIF($AH$10:$AH$16,$V$22)=0,"",COUNTIF($AH$10:$AH$16,$V$22))</f>
        <v/>
      </c>
      <c r="AI22" s="59" t="str">
        <f>IF(COUNTIF($AI$10:$AI$16,$V$22)=0,"",COUNTIF($AI$10:$AI$16,$V$22))</f>
        <v/>
      </c>
      <c r="AJ22" s="59" t="str">
        <f>IF(COUNTIF($AJ$10:$AJ$16,$V$22)=0,"",COUNTIF($AJ$10:$AJ$16,$V$22))</f>
        <v/>
      </c>
      <c r="AK22" s="59" t="str">
        <f>IF(COUNTIF($AK$10:$AK$16,$V$22)=0,"",COUNTIF($AK$10:$AK$16,$V$22))</f>
        <v/>
      </c>
      <c r="BD22" s="7">
        <v>16</v>
      </c>
    </row>
    <row r="23" spans="2:56" ht="15" customHeight="1">
      <c r="B23" s="435"/>
      <c r="C23" s="436"/>
      <c r="D23" s="437"/>
      <c r="E23" s="14" t="s">
        <v>11</v>
      </c>
      <c r="F23" s="72" t="str">
        <f t="shared" si="8"/>
        <v/>
      </c>
      <c r="G23" s="78"/>
      <c r="H23" s="73"/>
      <c r="I23" s="73"/>
      <c r="J23" s="73"/>
      <c r="K23" s="73"/>
      <c r="L23" s="74"/>
      <c r="M23" s="55"/>
      <c r="N23" s="21"/>
      <c r="O23" s="21"/>
      <c r="P23" s="21"/>
      <c r="Q23" s="62"/>
      <c r="R23" s="21"/>
      <c r="S23" s="21"/>
      <c r="T23" s="39"/>
      <c r="V23" s="30" t="str">
        <f t="shared" si="0"/>
        <v>J2</v>
      </c>
      <c r="W23" s="59" t="str">
        <f t="shared" si="1"/>
        <v/>
      </c>
      <c r="X23" s="59" t="str">
        <f t="shared" si="2"/>
        <v/>
      </c>
      <c r="Y23" s="59" t="str">
        <f t="shared" si="3"/>
        <v/>
      </c>
      <c r="Z23" s="59" t="str">
        <f t="shared" si="4"/>
        <v/>
      </c>
      <c r="AA23" s="59" t="str">
        <f t="shared" si="5"/>
        <v/>
      </c>
      <c r="AB23" s="59" t="str">
        <f t="shared" si="6"/>
        <v/>
      </c>
      <c r="AC23" s="59" t="str">
        <f>IF(COUNTIF($AC$10:$AC$16,$V$23)=0,"",COUNTIF($AC$10:$AC$16,V23))</f>
        <v/>
      </c>
      <c r="AD23" s="93" t="str">
        <f>IF(COUNTIF($AD$10:$AD$16,$V$23)=0,"",COUNTIF($AD$10:$AD$16,$V$23))</f>
        <v/>
      </c>
      <c r="AE23" s="93" t="str">
        <f>IF(COUNTIF($AE$10:$AE$16,$V$23)=0,"",COUNTIF($AE$10:$AE$16,$V$23))</f>
        <v/>
      </c>
      <c r="AF23" s="93" t="str">
        <f>IF(COUNTIF($AF$10:$AF$16,$V$23)=0,"",COUNTIF($AF$10:$AF$16,$V$23))</f>
        <v/>
      </c>
      <c r="AG23" s="93" t="str">
        <f>IF(COUNTIF($AG$10:$AG$16,$V$23)=0,"",COUNTIF($AG$10:$AG$16,$V$23))</f>
        <v/>
      </c>
      <c r="AH23" s="93" t="str">
        <f>IF(COUNTIF($AH$10:$AH$16,$V$23)=0,"",COUNTIF($AH$10:$AH$16,$V$23))</f>
        <v/>
      </c>
      <c r="AI23" s="93" t="str">
        <f>IF(COUNTIF($AI$10:$AI$16,$V$23)=0,"",COUNTIF($AI$10:$AI$16,$V$23))</f>
        <v/>
      </c>
      <c r="AJ23" s="93" t="str">
        <f>IF(COUNTIF($AJ$10:$AJ$16,$V$23)=0,"",COUNTIF($AJ$10:$AJ$16,$V$23))</f>
        <v/>
      </c>
      <c r="AK23" s="93" t="str">
        <f>IF(COUNTIF($AK$10:$AK$16,$V$23)=0,"",COUNTIF($AK$10:$AK$16,$V$23))</f>
        <v/>
      </c>
      <c r="BD23" s="7">
        <v>17</v>
      </c>
    </row>
    <row r="24" spans="2:56" ht="15" customHeight="1">
      <c r="B24" s="435"/>
      <c r="C24" s="436"/>
      <c r="D24" s="437"/>
      <c r="E24" s="14" t="s">
        <v>12</v>
      </c>
      <c r="F24" s="72" t="str">
        <f t="shared" si="8"/>
        <v/>
      </c>
      <c r="G24" s="78"/>
      <c r="H24" s="73"/>
      <c r="I24" s="73"/>
      <c r="J24" s="73"/>
      <c r="K24" s="73"/>
      <c r="L24" s="74"/>
      <c r="M24" s="55"/>
      <c r="N24" s="27"/>
      <c r="O24" s="27"/>
      <c r="P24" s="27"/>
      <c r="Q24" s="88"/>
      <c r="R24" s="27"/>
      <c r="S24" s="27"/>
      <c r="T24" s="39"/>
      <c r="V24" s="30" t="str">
        <f t="shared" si="0"/>
        <v>AP1</v>
      </c>
      <c r="W24" s="59" t="str">
        <f t="shared" si="1"/>
        <v/>
      </c>
      <c r="X24" s="59" t="str">
        <f t="shared" si="2"/>
        <v/>
      </c>
      <c r="Y24" s="59" t="str">
        <f t="shared" si="3"/>
        <v/>
      </c>
      <c r="Z24" s="59" t="str">
        <f t="shared" si="4"/>
        <v/>
      </c>
      <c r="AA24" s="59" t="str">
        <f t="shared" si="5"/>
        <v/>
      </c>
      <c r="AB24" s="59" t="str">
        <f t="shared" si="6"/>
        <v/>
      </c>
      <c r="AC24" s="59" t="str">
        <f>IF(COUNTIF($AC$10:$AC$16,$V$24)=0,"",COUNTIF($AC$10:$AC$16,V24))</f>
        <v/>
      </c>
      <c r="AD24" s="93" t="str">
        <f>IF(COUNTIF($AD$10:$AD$16,$V$24)=0,"",COUNTIF($AD$10:$AD$16,$V$24))</f>
        <v/>
      </c>
      <c r="AE24" s="93" t="str">
        <f>IF(COUNTIF($AE$10:$AE$16,$V$24)=0,"",COUNTIF($AE$10:$AE$16,$V$24))</f>
        <v/>
      </c>
      <c r="AF24" s="93" t="str">
        <f>IF(COUNTIF($AF$10:$AF$16,$V$24)=0,"",COUNTIF($AF$10:$AF$16,$V$24))</f>
        <v/>
      </c>
      <c r="AG24" s="93" t="str">
        <f>IF(COUNTIF($AG$10:$AG$16,$V$24)=0,"",COUNTIF($AG$10:$AG$16,$V$24))</f>
        <v/>
      </c>
      <c r="AH24" s="93" t="str">
        <f>IF(COUNTIF($AH$10:$AH$16,$V$24)=0,"",COUNTIF($AH$10:$AH$16,$V$24))</f>
        <v/>
      </c>
      <c r="AI24" s="93" t="str">
        <f>IF(COUNTIF($AI$10:$AI$16,$V$24)=0,"",COUNTIF($AI$10:$AI$16,$V$24))</f>
        <v/>
      </c>
      <c r="AJ24" s="93" t="str">
        <f>IF(COUNTIF($AJ$10:$AJ$16,$V$24)=0,"",COUNTIF($AJ$10:$AJ$16,$V$24))</f>
        <v/>
      </c>
      <c r="AK24" s="93" t="str">
        <f>IF(COUNTIF($AK$10:$AK$16,$V$24)=0,"",COUNTIF($AK$10:$AK$16,$V$24))</f>
        <v/>
      </c>
      <c r="BD24" s="7">
        <v>18</v>
      </c>
    </row>
    <row r="25" spans="2:56">
      <c r="B25" s="438"/>
      <c r="C25" s="439"/>
      <c r="D25" s="440"/>
      <c r="E25" s="14" t="s">
        <v>38</v>
      </c>
      <c r="F25" s="72" t="str">
        <f t="shared" si="8"/>
        <v/>
      </c>
      <c r="G25" s="78"/>
      <c r="H25" s="73"/>
      <c r="I25" s="73"/>
      <c r="J25" s="73"/>
      <c r="K25" s="73"/>
      <c r="L25" s="74"/>
      <c r="M25" s="55"/>
      <c r="N25" s="21"/>
      <c r="O25" s="21"/>
      <c r="P25" s="21"/>
      <c r="Q25" s="62"/>
      <c r="R25" s="21"/>
      <c r="S25" s="21"/>
      <c r="T25" s="39"/>
      <c r="V25" s="30" t="str">
        <f t="shared" si="0"/>
        <v>AP2</v>
      </c>
      <c r="W25" s="59" t="str">
        <f t="shared" si="1"/>
        <v/>
      </c>
      <c r="X25" s="59" t="str">
        <f t="shared" si="2"/>
        <v/>
      </c>
      <c r="Y25" s="59" t="str">
        <f t="shared" si="3"/>
        <v/>
      </c>
      <c r="Z25" s="59" t="str">
        <f t="shared" si="4"/>
        <v/>
      </c>
      <c r="AA25" s="59" t="str">
        <f t="shared" si="5"/>
        <v/>
      </c>
      <c r="AB25" s="59" t="str">
        <f t="shared" si="6"/>
        <v/>
      </c>
      <c r="AC25" s="59" t="str">
        <f>IF(COUNTIF($AC$10:$AC$16,$V$25)=0,"",COUNTIF($AC$10:$AC$16,V25))</f>
        <v/>
      </c>
      <c r="AD25" s="93" t="str">
        <f>IF(COUNTIF($AD$10:$AD$16,$V$25)=0,"",COUNTIF($AD$10:$AD$16,$V$25))</f>
        <v/>
      </c>
      <c r="AE25" s="93" t="str">
        <f>IF(COUNTIF($AE$10:$AE$16,$V$25)=0,"",COUNTIF($AE$10:$AE$16,$V$25))</f>
        <v/>
      </c>
      <c r="AF25" s="93" t="str">
        <f>IF(COUNTIF($AF$10:$AF$16,$V$25)=0,"",COUNTIF($AF$10:$AF$16,$V$25))</f>
        <v/>
      </c>
      <c r="AG25" s="93" t="str">
        <f>IF(COUNTIF($AG$10:$AG$16,$V$25)=0,"",COUNTIF($AG$10:$AG$16,$V$25))</f>
        <v/>
      </c>
      <c r="AH25" s="93" t="str">
        <f>IF(COUNTIF($AH$10:$AH$16,$V$25)=0,"",COUNTIF($AH$10:$AH$16,$V$25))</f>
        <v/>
      </c>
      <c r="AI25" s="93" t="str">
        <f>IF(COUNTIF($AI$10:$AI$16,$V$25)=0,"",COUNTIF($AI$10:$AI$16,$V$25))</f>
        <v/>
      </c>
      <c r="AJ25" s="93" t="str">
        <f>IF(COUNTIF($AJ$10:$AJ$16,$V$25)=0,"",COUNTIF($AJ$10:$AJ$16,$V$25))</f>
        <v/>
      </c>
      <c r="AK25" s="93" t="str">
        <f>IF(COUNTIF($AK$10:$AK$16,$V$25)=0,"",COUNTIF($AK$10:$AK$16,$V$25))</f>
        <v/>
      </c>
      <c r="BD25" s="7">
        <v>19</v>
      </c>
    </row>
    <row r="26" spans="2:56" ht="15" customHeight="1">
      <c r="N26" s="21"/>
      <c r="O26" s="21"/>
      <c r="P26" s="21"/>
      <c r="Q26" s="62"/>
      <c r="R26" s="21"/>
      <c r="S26" s="21"/>
      <c r="T26" s="39"/>
      <c r="V26" s="38" t="s">
        <v>118</v>
      </c>
      <c r="W26" s="59" t="str">
        <f t="shared" si="1"/>
        <v/>
      </c>
      <c r="X26" s="59" t="str">
        <f t="shared" si="2"/>
        <v/>
      </c>
      <c r="Y26" s="59" t="str">
        <f t="shared" si="3"/>
        <v/>
      </c>
      <c r="Z26" s="59" t="str">
        <f t="shared" si="4"/>
        <v/>
      </c>
      <c r="AA26" s="59" t="str">
        <f t="shared" si="5"/>
        <v/>
      </c>
      <c r="AB26" s="59" t="str">
        <f t="shared" si="6"/>
        <v/>
      </c>
      <c r="AC26" s="59" t="str">
        <f t="shared" si="7"/>
        <v/>
      </c>
      <c r="AD26" s="93" t="str">
        <f>IF(COUNTIF($AD$10:$AD$16,$V$26)=0,"",COUNTIF($AD$10:$AD$16,$V$26))</f>
        <v/>
      </c>
      <c r="AE26" s="93" t="str">
        <f>IF(COUNTIF($AE$10:$AE$16,$V$26)=0,"",COUNTIF($AE$10:$AE$16,$V$26))</f>
        <v/>
      </c>
      <c r="AF26" s="93" t="str">
        <f>IF(COUNTIF($AF$10:$AF$16,$V$26)=0,"",COUNTIF($AF$10:$AF$16,$V$26))</f>
        <v/>
      </c>
      <c r="AG26" s="93" t="str">
        <f>IF(COUNTIF($AG$10:$AG$16,$V$26)=0,"",COUNTIF($AG$10:$AG$16,$V$26))</f>
        <v/>
      </c>
      <c r="AH26" s="93" t="str">
        <f>IF(COUNTIF($AH$10:$AH$16,$V$26)=0,"",COUNTIF($AH$10:$AH$16,$V$26))</f>
        <v/>
      </c>
      <c r="AI26" s="93" t="str">
        <f>IF(COUNTIF($AI$10:$AI$16,$V$26)=0,"",COUNTIF($AI$10:$AI$16,$V$26))</f>
        <v/>
      </c>
      <c r="AJ26" s="93" t="str">
        <f>IF(COUNTIF($AJ$10:$AJ$16,$V$26)=0,"",COUNTIF($AJ$10:$AJ$16,$V$26))</f>
        <v/>
      </c>
      <c r="AK26" s="93" t="str">
        <f>IF(COUNTIF($AK$10:$AK$16,$V$26)=0,"",COUNTIF($AK$10:$AK$16,$V$26))</f>
        <v/>
      </c>
      <c r="BD26" s="7">
        <v>20</v>
      </c>
    </row>
    <row r="27" spans="2:56" ht="15" customHeight="1">
      <c r="N27" s="21"/>
      <c r="O27" s="21"/>
      <c r="P27" s="21"/>
      <c r="Q27" s="62"/>
      <c r="R27" s="21"/>
      <c r="S27" s="21"/>
      <c r="T27" s="39"/>
      <c r="V27" s="40" t="s">
        <v>80</v>
      </c>
      <c r="W27" s="41">
        <f t="shared" ref="W27:AK27" si="9">MAX(W19:W25)</f>
        <v>0</v>
      </c>
      <c r="X27" s="41">
        <f t="shared" si="9"/>
        <v>0</v>
      </c>
      <c r="Y27" s="41">
        <f t="shared" si="9"/>
        <v>0</v>
      </c>
      <c r="Z27" s="41">
        <f t="shared" si="9"/>
        <v>0</v>
      </c>
      <c r="AA27" s="41">
        <f t="shared" si="9"/>
        <v>0</v>
      </c>
      <c r="AB27" s="41">
        <f t="shared" si="9"/>
        <v>0</v>
      </c>
      <c r="AC27" s="41">
        <f t="shared" si="9"/>
        <v>0</v>
      </c>
      <c r="AD27" s="41">
        <f t="shared" si="9"/>
        <v>0</v>
      </c>
      <c r="AE27" s="41">
        <f t="shared" si="9"/>
        <v>0</v>
      </c>
      <c r="AF27" s="41">
        <f t="shared" si="9"/>
        <v>0</v>
      </c>
      <c r="AG27" s="41">
        <f t="shared" si="9"/>
        <v>0</v>
      </c>
      <c r="AH27" s="41">
        <f t="shared" si="9"/>
        <v>0</v>
      </c>
      <c r="AI27" s="41">
        <f t="shared" si="9"/>
        <v>0</v>
      </c>
      <c r="AJ27" s="41">
        <f t="shared" si="9"/>
        <v>0</v>
      </c>
      <c r="AK27" s="41">
        <f t="shared" si="9"/>
        <v>0</v>
      </c>
      <c r="BD27" s="7">
        <v>21</v>
      </c>
    </row>
    <row r="28" spans="2:56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21"/>
      <c r="O28" s="21"/>
      <c r="P28" s="21"/>
      <c r="Q28" s="62"/>
      <c r="R28" s="21"/>
      <c r="S28" s="21"/>
      <c r="BD28" s="7">
        <v>22</v>
      </c>
    </row>
    <row r="29" spans="2:56" ht="15" customHeight="1">
      <c r="N29" s="21"/>
      <c r="O29" s="21"/>
      <c r="P29" s="21"/>
      <c r="Q29" s="62"/>
      <c r="R29" s="287" t="s">
        <v>83</v>
      </c>
      <c r="S29" s="287"/>
      <c r="BD29" s="7">
        <v>23</v>
      </c>
    </row>
    <row r="30" spans="2:56" ht="15" customHeight="1">
      <c r="N30" s="21"/>
      <c r="O30" s="21"/>
      <c r="P30" s="21"/>
      <c r="Q30" s="62"/>
      <c r="R30" s="287"/>
      <c r="S30" s="287"/>
      <c r="T30" s="42"/>
      <c r="U30" s="42"/>
      <c r="V30" s="42"/>
      <c r="W30" s="46" t="str">
        <f t="shared" ref="W30:AK30" si="10">IF(W27=0,"",IF(W19=W27,$V$19,IF(W20=W27,$V$20,IF(W21=W27,$V$21,IF(W22=W27,$V$22,IF(W23=W27,$V$23,IF(W24=W27,$V$24,IF(W25=W27,$V$25,IF(W26=W27,$V$26,"")))))))))</f>
        <v/>
      </c>
      <c r="X30" s="46" t="str">
        <f t="shared" si="10"/>
        <v/>
      </c>
      <c r="Y30" s="46" t="str">
        <f t="shared" si="10"/>
        <v/>
      </c>
      <c r="Z30" s="46" t="str">
        <f t="shared" si="10"/>
        <v/>
      </c>
      <c r="AA30" s="46" t="str">
        <f t="shared" si="10"/>
        <v/>
      </c>
      <c r="AB30" s="46" t="str">
        <f t="shared" si="10"/>
        <v/>
      </c>
      <c r="AC30" s="46" t="str">
        <f t="shared" si="10"/>
        <v/>
      </c>
      <c r="AD30" s="46" t="str">
        <f t="shared" si="10"/>
        <v/>
      </c>
      <c r="AE30" s="46" t="str">
        <f t="shared" si="10"/>
        <v/>
      </c>
      <c r="AF30" s="46" t="str">
        <f t="shared" si="10"/>
        <v/>
      </c>
      <c r="AG30" s="46" t="str">
        <f t="shared" si="10"/>
        <v/>
      </c>
      <c r="AH30" s="46" t="str">
        <f t="shared" si="10"/>
        <v/>
      </c>
      <c r="AI30" s="46" t="str">
        <f t="shared" si="10"/>
        <v/>
      </c>
      <c r="AJ30" s="46" t="str">
        <f t="shared" si="10"/>
        <v/>
      </c>
      <c r="AK30" s="46" t="str">
        <f t="shared" si="10"/>
        <v/>
      </c>
      <c r="BD30" s="7">
        <v>24</v>
      </c>
    </row>
    <row r="31" spans="2:56">
      <c r="Q31" s="60" t="str">
        <f>IF(R31="","",VLOOKUP(R31,Planning_général!$E$17:$F$62,2,0))</f>
        <v/>
      </c>
      <c r="R31" s="282" t="str">
        <f>IF(W31=1,$W$3,IF(X31=1,$X$3,IF(Y31=1,$Y$3,IF(Z31=1,Z3,IF(AA31=1,$AA$3,IF(AB31=1,$AB$3,IF(AC31=1,$AC$3,IF(AD31=1,$AD$3,IF(AE31=1,$AE$3,IF(AF31=1,$AF$3,IF(AG31=1,$AG$3,IF(AH31=1,AH3,IF(AI31=1,$AI$3,IF(AJ31=1,$AJ$3,IF(AK31=1,$AK$3,"")))))))))))))))</f>
        <v/>
      </c>
      <c r="S31" s="282" t="str">
        <f>IF(U31=1,U$9,IF(V31=1,V$9,IF(W31=1,W$9,IF(X31=1,X$9,IF(Y31=1,Y$9,IF(Z31=1,Z$9,IF(AA31=1,AA$9,IF(AB31=1,AB$9,IF(AC31=1,AC$9,IF(AD31=1,AD$9,IF(AE31=1,AE$9,"")))))))))))</f>
        <v/>
      </c>
      <c r="T31" s="288" t="s">
        <v>81</v>
      </c>
      <c r="U31" s="42"/>
      <c r="V31" s="35" t="s">
        <v>132</v>
      </c>
      <c r="W31" s="59" t="str">
        <f>IF($V$31=W30,1,"")</f>
        <v/>
      </c>
      <c r="X31" s="59" t="str">
        <f>IF(AND($V$31=$X$30,W31=""),1,"")</f>
        <v/>
      </c>
      <c r="Y31" s="59" t="str">
        <f>IF(AND($V$31=$Y$30,X31="",W31=""),1,"")</f>
        <v/>
      </c>
      <c r="Z31" s="59" t="str">
        <f>IF(AND($V$31=Z30,W31="",X31="",Y31=""),1,"")</f>
        <v/>
      </c>
      <c r="AA31" s="59" t="str">
        <f>IF(AND($V$31=AA30,X31="",Y31="",Z31="",W31=""),1,"")</f>
        <v/>
      </c>
      <c r="AB31" s="59" t="str">
        <f>IF(AND($V$31=AB30,Y31="",Z31="",AA31="",X31="",W31=""),1,"")</f>
        <v/>
      </c>
      <c r="AC31" s="59" t="str">
        <f>IF(AND($V$31=AC30,Z31="",AA31="",AB31="",Y31="",X31="",W31=""),1,"")</f>
        <v/>
      </c>
      <c r="AD31" s="59" t="str">
        <f>IF(AND($V$31=AD30,AA31="",AB31="",AC31="",Z31="",Y31="",X31="",W31=""),1,"")</f>
        <v/>
      </c>
      <c r="AE31" s="59" t="str">
        <f>IF(AND($V$31=AE30,AB31="",AC31="",AD31="",AA31="",Z31="",Y31="",X31="",W31=""),1,"")</f>
        <v/>
      </c>
      <c r="AF31" s="59" t="str">
        <f>IF(AND($V$31=AF30,AC31="",AD31="",AE31="",AB31="",AA31="",Z31="",Y31="",X31="",W31=""),1,"")</f>
        <v/>
      </c>
      <c r="AG31" s="59" t="str">
        <f>IF(AND($V$31=AG30,AD31="",AE31="",AF31="",AC31="",AB31="",AA31="",Z31="",Y31="",X31="",W31=""),1,"")</f>
        <v/>
      </c>
      <c r="AH31" s="59" t="str">
        <f>IF(AND($V$31=AH30,AE31="",AF31="",AG31="",AD31="",AC31="",AB31="",AA31="",Z31="",Y31="",X31="",W31=""),1,"")</f>
        <v/>
      </c>
      <c r="AI31" s="59" t="str">
        <f>IF(AND($V$31=AI30,AF31="",AG31="",AH31="",AE31="",AD31="",AC31="",AB31="",AA31="",Z31="",Y31="",X31="",W31=""),1,"")</f>
        <v/>
      </c>
      <c r="AJ31" s="59" t="str">
        <f>IF(AND($V$31=AJ30,AG31="",AH31="",AI31="",AF31="",AE31="",AD31="",AC31="",AB31="",AA31="",Z31="",Y31="",X31="",W31=""),1,"")</f>
        <v/>
      </c>
      <c r="AK31" s="59" t="str">
        <f>IF(AND($V$31=AK30,AH31="",AI31="",AJ31="",AG31="",AF31="",AE31="",AD31="",AC31="",AB31="",AA31="",Z31="",Y31="",X31="",W31=""),1,"")</f>
        <v/>
      </c>
      <c r="BD31" s="7">
        <v>25</v>
      </c>
    </row>
    <row r="32" spans="2:56">
      <c r="Q32" s="60" t="str">
        <f>IF(R32="","",VLOOKUP(R32,Planning_général!$E$17:$F$62,2,0))</f>
        <v/>
      </c>
      <c r="R32" s="282" t="str">
        <f>IF(W32=1,$W$3,IF(X32=1,$X$3,IF(Y32=1,$Y$3,IF(Z32=1,Z3,IF(AA32=1,$AA$3,IF(AB32=1,$AB$3,IF(AC32=1,$AC$3,IF(AD32=1,$AD$3,IF(AE32=1,$AE$3,IF(AF32=1,$AF$3,IF(AG32=1,$AG$3,IF(AH32=1,AH3,IF(AI32=1,$AI$3,IF(AJ32=1,$AJ$3,IF(AK32=1,$AK$3,"")))))))))))))))</f>
        <v/>
      </c>
      <c r="S32" s="282" t="str">
        <f>IF(U32=1,U$9,IF(V32=1,V$9,IF(W32=1,W$9,IF(X32=1,X$9,IF(Y32=1,Y$9,IF(Z32=1,Z$9,IF(AA32=1,AA$9,IF(AB32=1,AB$9,IF(AC32=1,AC$9,IF(AD32=1,AD$9,IF(AE32=1,AE$9,"")))))))))))</f>
        <v/>
      </c>
      <c r="T32" s="288"/>
      <c r="U32" s="42"/>
      <c r="V32" s="35" t="s">
        <v>132</v>
      </c>
      <c r="W32" s="47"/>
      <c r="X32" s="49" t="str">
        <f>IF(AND(X$30=$V$32,W32="",X31=""),1,"")</f>
        <v/>
      </c>
      <c r="Y32" s="49" t="str">
        <f t="shared" ref="Y32:Z32" si="11">IF(AND(Y$30=$V$32,X32="",Y31=""),1,"")</f>
        <v/>
      </c>
      <c r="Z32" s="49" t="str">
        <f t="shared" si="11"/>
        <v/>
      </c>
      <c r="AA32" s="50" t="str">
        <f>IF(AND(AA$30=$V$32,AA31="",SUM($X$32:Z32)=0),1,"")</f>
        <v/>
      </c>
      <c r="AB32" s="50" t="str">
        <f>IF(AND(AB$30=$V$32,AB31="",SUM($X$32:AA32)=0),1,"")</f>
        <v/>
      </c>
      <c r="AC32" s="50" t="str">
        <f>IF(AND(AC$30=$V$32,AC31="",SUM($X$32:AB32)=0),1,"")</f>
        <v/>
      </c>
      <c r="AD32" s="50" t="str">
        <f>IF(AND(AD$30=$V$32,AD31="",SUM($X$32:AC32)=0),1,"")</f>
        <v/>
      </c>
      <c r="AE32" s="50" t="str">
        <f>IF(AND(AE$30=$V$32,AE31="",SUM($X$32:AD32)=0),1,"")</f>
        <v/>
      </c>
      <c r="AF32" s="50" t="str">
        <f>IF(AND(AF$30=$V$32,AF31="",SUM($X$32:AE32)=0),1,"")</f>
        <v/>
      </c>
      <c r="AG32" s="50" t="str">
        <f>IF(AND(AG$30=$V$32,AG31="",SUM($X$32:AF32)=0),1,"")</f>
        <v/>
      </c>
      <c r="AH32" s="50" t="str">
        <f>IF(AND(AH$30=$V$32,AH31="",SUM($X$32:AG32)=0),1,"")</f>
        <v/>
      </c>
      <c r="AI32" s="50" t="str">
        <f>IF(AND(AI$30=$V$32,AI31="",SUM($X$32:AH32)=0),1,"")</f>
        <v/>
      </c>
      <c r="AJ32" s="50" t="str">
        <f>IF(AND(AJ$30=$V$32,AJ31="",SUM($X$32:AI32)=0),1,"")</f>
        <v/>
      </c>
      <c r="AK32" s="50" t="str">
        <f>IF(AND(AK$30=$V$32,AK31="",SUM($X$32:AJ32)=0),1,"")</f>
        <v/>
      </c>
      <c r="BD32" s="7">
        <v>26</v>
      </c>
    </row>
    <row r="33" spans="14:56" s="28" customFormat="1" ht="15" customHeight="1">
      <c r="Q33" s="60" t="str">
        <f>IF(R33="","",VLOOKUP(R33,Planning_général!$E$17:$F$62,2,0))</f>
        <v/>
      </c>
      <c r="R33" s="282" t="str">
        <f>IF(W33=1,$W$3,IF(X33=1,$X$3,IF(Y33=1,$Y$3,IF(Z33=1,Z3,IF(AA33=1,$AA$3,IF(AB33=1,$AB$3,IF(AC33=1,$AC$3,IF(AD33=1,$AD$3,IF(AE33=1,$AE$3,IF(AF33=1,$AF$3,IF(AG33=1,$AG$3,IF(AH33=1,AH3,IF(AI33=1,$AI$3,IF(AJ33=1,$AJ$3,IF(AK33=1,$AK$3,"")))))))))))))))</f>
        <v/>
      </c>
      <c r="S33" s="282" t="str">
        <f>IF(U33=1,U$9,IF(V33=1,V$9,IF(W33=1,W$9,IF(X33=1,X$9,IF(Y33=1,Y$9,IF(Z33=1,Z$9,IF(AA33=1,AA$9,IF(AB33=1,AB$9,IF(AC33=1,AC$9,IF(AD33=1,AD$9,IF(AE33=1,AE$9,"")))))))))))</f>
        <v/>
      </c>
      <c r="T33" s="288"/>
      <c r="U33" s="42"/>
      <c r="V33" s="35" t="s">
        <v>118</v>
      </c>
      <c r="W33" s="47"/>
      <c r="X33" s="47"/>
      <c r="Y33" s="51" t="str">
        <f>IF(AND(Y$30=V33,X33="",Y32="",Y31=""),1,"")</f>
        <v/>
      </c>
      <c r="Z33" s="51" t="str">
        <f>IF(AND(Z$30=V33,Y33="",Z32="",Z31=""),1,"")</f>
        <v/>
      </c>
      <c r="AA33" s="52" t="str">
        <f>IF(AND(AA$30=$V$33,AA31="",AA32="",SUM($Y$33:Z33)=0),1,"")</f>
        <v/>
      </c>
      <c r="AB33" s="52" t="str">
        <f>IF(AND(AB$30=$V$33,AB31="",AB32="",SUM($Y$33:AA33)=0),1,"")</f>
        <v/>
      </c>
      <c r="AC33" s="52" t="str">
        <f>IF(AND(AC$30=$V$33,AC31="",AC32="",SUM($Y$33:AB33)=0),1,"")</f>
        <v/>
      </c>
      <c r="AD33" s="52" t="str">
        <f>IF(AND(AD$30=$V$33,AD31="",AD32="",SUM($Y$33:AC33)=0),1,"")</f>
        <v/>
      </c>
      <c r="AE33" s="52" t="str">
        <f>IF(AND(AE$30=$V$33,AE31="",AE32="",SUM($Y$33:AD33)=0),1,"")</f>
        <v/>
      </c>
      <c r="AF33" s="52" t="str">
        <f>IF(AND(AF$30=$V$33,AF31="",AF32="",SUM($Y$33:AE33)=0),1,"")</f>
        <v/>
      </c>
      <c r="AG33" s="52" t="str">
        <f>IF(AND(AG$30=$V$33,AG31="",AG32="",SUM($Y$33:AF33)=0),1,"")</f>
        <v/>
      </c>
      <c r="AH33" s="52" t="str">
        <f>IF(AND(AH$30=$V$33,AH31="",AH32="",SUM($Y$33:AG33)=0),1,"")</f>
        <v/>
      </c>
      <c r="AI33" s="52" t="str">
        <f>IF(AND(AI$30=$V$33,AI31="",AI32="",SUM($Y$33:AH33)=0),1,"")</f>
        <v/>
      </c>
      <c r="AJ33" s="52" t="str">
        <f>IF(AND(AJ$30=$V$33,AJ31="",AJ32="",SUM($Y$33:AI33)=0),1,"")</f>
        <v/>
      </c>
      <c r="AK33" s="52" t="str">
        <f>IF(AND(AK$30=$V$33,AK31="",AK32="",SUM($Y$33:AJ33)=0),1,"")</f>
        <v/>
      </c>
      <c r="BD33" s="33">
        <v>27</v>
      </c>
    </row>
    <row r="34" spans="14:56" ht="15" customHeight="1">
      <c r="T34" s="42"/>
      <c r="U34" s="42"/>
      <c r="V34" s="42"/>
      <c r="W34" s="43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BD34" s="7">
        <v>28</v>
      </c>
    </row>
    <row r="35" spans="14:56">
      <c r="Q35" s="60" t="str">
        <f>IF(R35="","",VLOOKUP(R35,Planning_général!$E$17:$F$62,2,0))</f>
        <v/>
      </c>
      <c r="R35" s="282" t="str">
        <f>IF(W35=1,$W$3,IF(X35=1,$X$3,IF(Y35=1,$Y$3,IF(Z35=1,Z3,IF(AA35=1,$AA$3,IF(AB35=1,$AB$3,IF(AC35=1,$AC$3,IF(AD35=1,$AD$3,IF(AE35=1,$AE$3,IF(AF35=1,$AF$3,IF(AG35=1,$AG$3,IF(AH35=1,AH7,IF(AI35=1,$AI$3,IF(AJ35=1,$AJ$3,IF(AK35=1,$AK$3,"")))))))))))))))</f>
        <v/>
      </c>
      <c r="S35" s="282" t="str">
        <f>IF(U35=1,U$9,IF(V35=1,V$9,IF(W35=1,W$9,IF(X35=1,X$9,IF(Y35=1,Y$9,IF(Z35=1,Z$9,IF(AA35=1,AA$9,IF(AB35=1,AB$9,IF(AC35=1,AC$9,IF(AD35=1,AD$9,IF(AE35=1,AE$9,"")))))))))))</f>
        <v/>
      </c>
      <c r="T35" s="288" t="s">
        <v>82</v>
      </c>
      <c r="U35" s="42"/>
      <c r="V35" s="35" t="s">
        <v>117</v>
      </c>
      <c r="W35" s="59" t="str">
        <f>IF($V$35=W30,1,"")</f>
        <v/>
      </c>
      <c r="X35" s="59" t="str">
        <f>IF(AND($V$35=$X$30,W35=""),1,"")</f>
        <v/>
      </c>
      <c r="Y35" s="59" t="str">
        <f>IF(AND($V$35=$Y$30,X35="",W35=""),1,"")</f>
        <v/>
      </c>
      <c r="Z35" s="59" t="str">
        <f>IF(AND($V$35=Z30,W35="",X35="",Y35=""),1,"")</f>
        <v/>
      </c>
      <c r="AA35" s="59" t="str">
        <f>IF(AND($V$35=AA30,X35="",Y35="",Z35="",W35=""),1,"")</f>
        <v/>
      </c>
      <c r="AB35" s="59" t="str">
        <f>IF(AND($V$35=AB30,Y35="",Z35="",AA35="",X35="",W35=""),1,"")</f>
        <v/>
      </c>
      <c r="AC35" s="59" t="str">
        <f>IF(AND($V$35=AC30,Z35="",AA35="",AB35="",Y35="",X35="",W35=""),1,"")</f>
        <v/>
      </c>
      <c r="AD35" s="59" t="str">
        <f>IF(AND($V$35=AD30,AA35="",AB35="",AC35="",Z35="",Y35="",X35="",W35=""),1,"")</f>
        <v/>
      </c>
      <c r="AE35" s="59" t="str">
        <f>IF(AND($V$35=AE30,AB35="",AC35="",AD35="",AA35="",Z35="",Y35="",X35="",W35=""),1,"")</f>
        <v/>
      </c>
      <c r="AF35" s="59" t="str">
        <f>IF(AND($V$35=AF30,AC35="",AD35="",AE35="",AB35="",AA35="",Z35="",Y35="",X35="",W35=""),1,"")</f>
        <v/>
      </c>
      <c r="AG35" s="59" t="str">
        <f>IF(AND($V$35=AG34,AD35="",AE35="",AF35="",AC35="",AB35="",AA35="",Z35="",Y35="",X35="",W35=""),1,"")</f>
        <v/>
      </c>
      <c r="AH35" s="59" t="str">
        <f>IF(AND($V$35=AH34,AE35="",AF35="",AG35="",AD35="",AC35="",AB35="",AA35="",Z35="",Y35="",X35="",W35=""),1,"")</f>
        <v/>
      </c>
      <c r="AI35" s="59" t="str">
        <f>IF(AND($V$35=AI30,AF35="",AG35="",AH35="",AE35="",AD35="",AC35="",AB35="",AA35="",Z35="",Y35="",X35="",W35=""),1,"")</f>
        <v/>
      </c>
      <c r="AJ35" s="59" t="str">
        <f>IF(AND($V$35=AJ34,AG35="",AH35="",AI35="",AF35="",AE35="",AD35="",AC35="",AB35="",AA35="",Z35="",Y35="",X35="",W35=""),1,"")</f>
        <v/>
      </c>
      <c r="AK35" s="59" t="str">
        <f>IF(AND($V$35=AK34,AH35="",AI35="",AJ35="",AG35="",AF35="",AE35="",AD35="",AC35="",AB35="",AA35="",Z35="",Y35="",X35="",W35=""),1,"")</f>
        <v/>
      </c>
      <c r="BD35" s="7">
        <v>29</v>
      </c>
    </row>
    <row r="36" spans="14:56">
      <c r="Q36" s="60" t="str">
        <f>IF(R36="","",VLOOKUP(R36,Planning_général!$E$17:$F$62,2,0))</f>
        <v/>
      </c>
      <c r="R36" s="282" t="str">
        <f>IF(W36=1,$W$3,IF(X36=1,$X$3,IF(Y36=1,$Y$3,IF(Z36=1,Z3,IF(AA36=1,$AA$3,IF(AB36=1,$AB$3,IF(AC36=1,$AC$3,IF(AD36=1,$AD$3,IF(AE36=1,$AE$3,IF(AF36=1,$AF$3,IF(AG36=1,$AG$3,IF(AH36=1,AH3,IF(AI36=1,$AI$3,IF(AJ36=1,$AJ$3,IF(AK36=1,$AK$3,"")))))))))))))))</f>
        <v/>
      </c>
      <c r="S36" s="282" t="str">
        <f>IF(U36=1,U$9,IF(V36=1,V$9,IF(W36=1,W$9,IF(X36=1,X$9,IF(Y36=1,Y$9,IF(Z36=1,Z$9,IF(AA36=1,AA$9,IF(AB36=1,AB$9,IF(AC36=1,AC$9,IF(AD36=1,AD$9,IF(AE36=1,AE$9,"")))))))))))</f>
        <v/>
      </c>
      <c r="T36" s="288"/>
      <c r="U36" s="42"/>
      <c r="V36" s="35" t="s">
        <v>117</v>
      </c>
      <c r="W36" s="47"/>
      <c r="X36" s="49" t="str">
        <f>IF(AND(X$30=$V$36,W36="",X35=""),1,"")</f>
        <v/>
      </c>
      <c r="Y36" s="49" t="str">
        <f>IF(AND(Y$30=$V$36,X36="",Y35=""),1,"")</f>
        <v/>
      </c>
      <c r="Z36" s="49" t="str">
        <f>IF(AND(Z$30=$V$36,Y36="",Z35=""),1,"")</f>
        <v/>
      </c>
      <c r="AA36" s="50" t="str">
        <f>IF(AND(AA$30=$V$36,AA35="",SUM($X$36:Z36)=0),1,"")</f>
        <v/>
      </c>
      <c r="AB36" s="50" t="str">
        <f>IF(AND(AB$30=$V$36,AB35="",SUM($X$36:AA36)=0),1,"")</f>
        <v/>
      </c>
      <c r="AC36" s="50" t="str">
        <f>IF(AND(AC$30=$V$36,AC35="",SUM($X$36:AB36)=0),1,"")</f>
        <v/>
      </c>
      <c r="AD36" s="50" t="str">
        <f>IF(AND(AD$30=$V$36,AD35="",SUM($X$36:AC36)=0),1,"")</f>
        <v/>
      </c>
      <c r="AE36" s="50" t="str">
        <f>IF(AND(AE$30=$V$36,AE35="",SUM($X$36:AD36)=0),1,"")</f>
        <v/>
      </c>
      <c r="AF36" s="50" t="str">
        <f>IF(AND(AF$30=$V$36,AF35="",SUM($X$36:AE36)=0),1,"")</f>
        <v/>
      </c>
      <c r="AG36" s="50" t="str">
        <f>IF(AND(AG$30=$V$36,AG35="",SUM($X$36:AF36)=0),1,"")</f>
        <v/>
      </c>
      <c r="AH36" s="50" t="str">
        <f>IF(AND(AH$30=$V$36,AH35="",SUM($X$36:AG36)=0),1,"")</f>
        <v/>
      </c>
      <c r="AI36" s="50" t="str">
        <f>IF(AND(AI$30=$V$36,AI35="",SUM($X$36:AH36)=0),1,"")</f>
        <v/>
      </c>
      <c r="AJ36" s="50" t="str">
        <f>IF(AND(AJ$30=$V$36,AJ35="",SUM($X$36:AI36)=0),1,"")</f>
        <v/>
      </c>
      <c r="AK36" s="50" t="str">
        <f>IF(AND(AK$30=$V$36,AK35="",SUM($X$36:AJ36)=0),1,"")</f>
        <v/>
      </c>
      <c r="BD36" s="7">
        <v>30</v>
      </c>
    </row>
    <row r="37" spans="14:56" s="3" customFormat="1">
      <c r="N37" s="31"/>
      <c r="O37" s="31"/>
      <c r="P37" s="31"/>
      <c r="Q37" s="60" t="str">
        <f>IF(R37="","",VLOOKUP(R37,Planning_général!$E$17:$F$62,2,0))</f>
        <v/>
      </c>
      <c r="R37" s="282" t="str">
        <f>IF(W37=1,$W$3,IF(X37=1,$X$3,IF(Y37=1,$Y$3,IF(Z37=1,$Z$3,IF(AA37=1,$AA$3,IF(AB37=1,$AB$3,IF(AC37=1,$AC$3,IF(AD37=1,$AD$3,IF(AE37=1,$AE$3,IF(AF37=1,$AF$3,IF(AG37=1,$AG$3,IF(AH37=1,$AH$3,IF(AI37=1,$AI$3,IF(AJ37=1,$AJ$3,IF(AK37=1,$AK$3,"")))))))))))))))</f>
        <v/>
      </c>
      <c r="S37" s="282" t="str">
        <f>IF(U37=1,U$9,IF(V37=1,V$9,IF(W37=1,W$9,IF(X37=1,X$9,IF(Y37=1,Y$9,IF(Z37=1,Z$9,IF(AA37=1,AA$9,IF(AB37=1,AB$9,IF(AC37=1,AC$9,IF(AD37=1,AD$9,IF(AE37=1,AE$9,"")))))))))))</f>
        <v/>
      </c>
      <c r="T37" s="288"/>
      <c r="U37" s="44"/>
      <c r="V37" s="35" t="s">
        <v>118</v>
      </c>
      <c r="W37" s="47"/>
      <c r="X37" s="47"/>
      <c r="Y37" s="51" t="str">
        <f>IF(AND(Y$30=V37,X37="",Y36="",Y35=""),1,"")</f>
        <v/>
      </c>
      <c r="Z37" s="51" t="str">
        <f>IF(AND(Z$30=V37,Y37="",Z36="",Z35=""),1,"")</f>
        <v/>
      </c>
      <c r="AA37" s="52" t="str">
        <f>IF(AND(AA$30=$V$37,AA35="",AA36="",SUM($Y$37:Z37)=0),1,"")</f>
        <v/>
      </c>
      <c r="AB37" s="52" t="str">
        <f>IF(AND(AB$30=$V$37,AB35="",AB36="",SUM($Y$37:AA37)=0),1,"")</f>
        <v/>
      </c>
      <c r="AC37" s="52" t="str">
        <f>IF(AND(AC$30=$V$37,AC35="",AC36="",SUM($Y$37:AB37)=0),1,"")</f>
        <v/>
      </c>
      <c r="AD37" s="52" t="str">
        <f>IF(AND(AD$30=$V$37,AD35="",AD36="",SUM($Y$37:AC37)=0),1,"")</f>
        <v/>
      </c>
      <c r="AE37" s="52" t="str">
        <f>IF(AND(AE$30=$V$37,AE35="",AE36="",SUM($Y$37:AD37)=0),1,"")</f>
        <v/>
      </c>
      <c r="AF37" s="52" t="str">
        <f>IF(AND(AF$30=$V$37,AF35="",AF36="",SUM($Y$37:AE37)=0),1,"")</f>
        <v/>
      </c>
      <c r="AG37" s="52" t="str">
        <f>IF(AND(AG$30=$V$37,AG35="",AG36="",SUM($Y$37:AF37)=0),1,"")</f>
        <v/>
      </c>
      <c r="AH37" s="52" t="str">
        <f>IF(AND(AH$30=$V$37,AH35="",AH36="",SUM($Y$37:AG37)=0),1,"")</f>
        <v/>
      </c>
      <c r="AI37" s="52" t="str">
        <f>IF(AND(AI$30=$V$37,AI35="",AI36="",SUM($Y$37:AH37)=0),1,"")</f>
        <v/>
      </c>
      <c r="AJ37" s="52" t="str">
        <f>IF(AND(AJ$30=$V$37,AJ35="",AJ36="",SUM($Y$37:AI37)=0),1,"")</f>
        <v/>
      </c>
      <c r="AK37" s="52" t="str">
        <f>IF(AND(AK$30=$V$37,AK35="",AK36="",SUM($Y$37:AJ37)=0),1,"")</f>
        <v/>
      </c>
      <c r="BD37" s="7">
        <v>31</v>
      </c>
    </row>
    <row r="38" spans="14:56" s="3" customFormat="1">
      <c r="N38" s="31"/>
      <c r="O38" s="31"/>
      <c r="P38" s="31"/>
      <c r="Q38" s="31"/>
      <c r="R38" s="31"/>
      <c r="S38" s="31"/>
      <c r="T38" s="44"/>
      <c r="U38" s="44"/>
      <c r="V38" s="44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BD38" s="7">
        <v>32</v>
      </c>
    </row>
    <row r="39" spans="14:56">
      <c r="BD39" s="7">
        <v>33</v>
      </c>
    </row>
    <row r="40" spans="14:56">
      <c r="Q40" s="60" t="str">
        <f>IF(R40="","",VLOOKUP(R40,Planning_général!$E$17:$F$62,2,0))</f>
        <v/>
      </c>
      <c r="R40" s="282" t="str">
        <f>IF(W40=1,$W$3,IF(X40=1,$X$3,IF(Y40=1,$Y$3,IF(Z40=1,Z3,IF(AA40=1,$AA$3,IF(AB40=1,$AB$3,IF(AC40=1,$AC$3,IF(AD40=1,$AD$3,IF(AE40=1,$AE$3,IF(AF40=1,$AF$3,IF(AG40=1,$AG$3,IF(AH40=1,AH12,IF(AI40=1,$AI$3,IF(AJ40=1,$AJ$3,IF(AK40=1,$AK$3,"")))))))))))))))</f>
        <v/>
      </c>
      <c r="S40" s="282" t="str">
        <f>IF(U40=1,U$9,IF(V40=1,V$9,IF(W40=1,W$9,IF(X40=1,X$9,IF(Y40=1,Y$9,IF(Z40=1,Z$9,IF(AA40=1,AA$9,IF(AB40=1,AB$9,IF(AC40=1,AC$9,IF(AD40=1,AD$9,IF(AE40=1,AE$9,"")))))))))))</f>
        <v/>
      </c>
      <c r="T40" s="285" t="s">
        <v>82</v>
      </c>
      <c r="U40" s="42"/>
      <c r="V40" s="35" t="s">
        <v>45</v>
      </c>
      <c r="W40" s="59" t="str">
        <f>IF($V$40=$W$30,1,"")</f>
        <v/>
      </c>
      <c r="X40" s="59" t="str">
        <f>IF(AND($V$40=$X$30,W40=""),1,"")</f>
        <v/>
      </c>
      <c r="Y40" s="59" t="str">
        <f>IF(AND($V$40=$Y$30,X40="",W40=""),1,"")</f>
        <v/>
      </c>
      <c r="Z40" s="59" t="str">
        <f>IF(AND($V$40=Z30,W40="",X40="",Y40=""),1,"")</f>
        <v/>
      </c>
      <c r="AA40" s="59" t="str">
        <f>IF(AND($V$40=$AA$30,X40="",Y40="",Z40="",W40=""),1,"")</f>
        <v/>
      </c>
      <c r="AB40" s="59" t="str">
        <f>IF(AND($V$40=$AB$30,Y40="",Z40="",AA40="",X40="",W40=""),1,"")</f>
        <v/>
      </c>
      <c r="AC40" s="59" t="str">
        <f>IF(AND($V$40=AC30,Z40="",AA40="",AB40="",Y40="",X40="",W40=""),1,"")</f>
        <v/>
      </c>
      <c r="AD40" s="59" t="str">
        <f>IF(AND($V$40=AD30,AA40="",AB40="",AC40="",Z40="",Y40="",X40="",W40=""),1,"")</f>
        <v/>
      </c>
      <c r="AE40" s="59" t="str">
        <f>IF(AND($V$40=$AE$30,AB40="",AC40="",AD40="",AA40="",Z40="",Y40="",X40="",W40=""),1,"")</f>
        <v/>
      </c>
      <c r="AF40" s="59" t="str">
        <f>IF(AND($V$40=$AF$30,AC40="",AD40="",AE40="",AB40="",AA40="",Z40="",Y40="",X40="",W40=""),1,"")</f>
        <v/>
      </c>
      <c r="AG40" s="59" t="str">
        <f>IF(AND($V$40=$AG$30,AD40="",AE40="",AF40="",AC40="",AB40="",AA40="",Z40="",Y40="",X40="",W40=""),1,"")</f>
        <v/>
      </c>
      <c r="AH40" s="59" t="str">
        <f>IF(AND($V$40=$AH$30,AE40="",AF40="",AG40="",AD40="",AC40="",AB40="",AA40="",Z40="",Y40="",X40="",W40=""),1,"")</f>
        <v/>
      </c>
      <c r="AI40" s="59" t="str">
        <f>IF(AND($V$40=$AI$30,AF40="",AG40="",AH40="",AE40="",AD40="",AC40="",AB40="",AA40="",Z40="",Y40="",X40="",W40=""),1,"")</f>
        <v/>
      </c>
      <c r="AJ40" s="59" t="str">
        <f>IF(AND($V$40=$AJ$30,AG40="",AH40="",AI40="",AF40="",AE40="",AD40="",AC40="",AB40="",AA40="",Z40="",Y40="",X40="",W40=""),1,"")</f>
        <v/>
      </c>
      <c r="AK40" s="59" t="str">
        <f>IF(AND($V$40=$AK$30,AH40="",AI40="",AJ40="",AG40="",AF40="",AE40="",AD40="",AC40="",AB40="",AA40="",Z40="",Y40="",X40="",W40=""),1,"")</f>
        <v/>
      </c>
      <c r="BD40" s="7">
        <v>34</v>
      </c>
    </row>
    <row r="41" spans="14:56">
      <c r="Q41" s="60" t="str">
        <f>IF(R41="","",VLOOKUP(R41,Planning_général!$E$17:$F$62,2,0))</f>
        <v/>
      </c>
      <c r="R41" s="282" t="str">
        <f>IF(W41=1,$W$3,IF(X41=1,$X$3,IF(Y41=1,$Y$3,IF(Z41=1,$Z$3,IF(AA41=1,$AA$3,IF(AB41=1,$AB$3,IF(AC41=1,$AC$3,IF(AD41=1,$AD$3,IF(AE41=1,$AE$3,IF(AF41=1,$AF$3,IF(AG41=1,$AG$3,IF(AH41=1,$AH$3,IF(AI41=1,$AI$3,IF(AJ41=1,$AJ$3,IF(AK41=1,$AK$3,"")))))))))))))))</f>
        <v/>
      </c>
      <c r="S41" s="282" t="str">
        <f>IF(U41=1,U$9,IF(V41=1,V$9,IF(W41=1,W$9,IF(X41=1,X$9,IF(Y41=1,Y$9,IF(Z41=1,Z$9,IF(AA41=1,AA$9,IF(AB41=1,AB$9,IF(AC41=1,AC$9,IF(AD41=1,AD$9,IF(AE41=1,AE$9,"")))))))))))</f>
        <v/>
      </c>
      <c r="T41" s="285"/>
      <c r="U41" s="42"/>
      <c r="V41" s="35" t="s">
        <v>45</v>
      </c>
      <c r="W41" s="47"/>
      <c r="X41" s="49" t="str">
        <f>IF(AND(X$30=$V$41,W41="",X40=""),1,"")</f>
        <v/>
      </c>
      <c r="Y41" s="49" t="str">
        <f>IF(AND(Y$30=$V$41,X41="",Y40=""),1,"")</f>
        <v/>
      </c>
      <c r="Z41" s="49" t="str">
        <f>IF(AND(Z$30=$V$41,Y41="",Z40=""),1,"")</f>
        <v/>
      </c>
      <c r="AA41" s="50" t="str">
        <f>IF(AND(AA$30=$V$41,AA40="",SUM($X$41:Z41)=0),1,"")</f>
        <v/>
      </c>
      <c r="AB41" s="50" t="str">
        <f>IF(AND(AB$30=$V$41,AB40="",SUM($X$41:AA41)=0),1,"")</f>
        <v/>
      </c>
      <c r="AC41" s="50" t="str">
        <f>IF(AND(AC$30=$V$41,AC40="",SUM($X$41:AB41)=0),1,"")</f>
        <v/>
      </c>
      <c r="AD41" s="50" t="str">
        <f>IF(AND(AD$30=$V$41,AD40="",SUM($X$41:AC41)=0),1,"")</f>
        <v/>
      </c>
      <c r="AE41" s="50" t="str">
        <f>IF(AND(AE$30=$V$41,AE40="",SUM($X$41:AD41)=0),1,"")</f>
        <v/>
      </c>
      <c r="AF41" s="50" t="str">
        <f>IF(AND(AF$30=$V$41,AF40="",SUM($X$41:AE41)=0),1,"")</f>
        <v/>
      </c>
      <c r="AG41" s="50" t="str">
        <f>IF(AND(AG$30=$V$41,AG40="",SUM($X$41:AF41)=0),1,"")</f>
        <v/>
      </c>
      <c r="AH41" s="50" t="str">
        <f>IF(AND(AH$30=$V$41,AH40="",SUM($X$41:AG41)=0),1,"")</f>
        <v/>
      </c>
      <c r="AI41" s="50" t="str">
        <f>IF(AND(AI$30=$V$41,AI40="",SUM($X$41:AH41)=0),1,"")</f>
        <v/>
      </c>
      <c r="AJ41" s="50" t="str">
        <f>IF(AND(AJ$30=$V$41,AJ40="",SUM($X$41:AI41)=0),1,"")</f>
        <v/>
      </c>
      <c r="AK41" s="50" t="str">
        <f>IF(AND(AK$30=$V$41,AK40="",SUM($X$41:AJ41)=0),1,"")</f>
        <v/>
      </c>
      <c r="BD41" s="7">
        <v>35</v>
      </c>
    </row>
    <row r="42" spans="14:56">
      <c r="Q42" s="60" t="str">
        <f>IF(R42="","",VLOOKUP(R42,Planning_général!$E$17:$F$62,2,0))</f>
        <v/>
      </c>
      <c r="R42" s="282" t="str">
        <f>IF(W42=1,$W$3,IF(X42=1,$X$3,IF(Y42=1,$Y$3,IF(Z42=1,Z10,IF(AA42=1,$AA$3,IF(AB42=1,$AB$3,IF(AC42=1,$AC$3,IF(AD42=1,$AD$3,IF(AE42=1,$AE$3,IF(AF42=1,$AF$3,IF(AG42=1,$AG$3,IF(AH42=1,$AH$3,IF(AI42=1,$AI$3,IF(AJ42=1,$AJ$3,IF(AK42=1,$AK$3,"")))))))))))))))</f>
        <v/>
      </c>
      <c r="S42" s="282" t="str">
        <f>IF(U42=1,U$9,IF(V42=1,V$9,IF(W42=1,W$9,IF(X42=1,X$9,IF(Y42=1,Y$9,IF(Z42=1,Z$9,IF(AA42=1,AA$9,IF(AB42=1,AB$9,IF(AC42=1,AC$9,IF(AD42=1,AD$9,IF(AE42=1,AE$9,"")))))))))))</f>
        <v/>
      </c>
      <c r="T42" s="285"/>
      <c r="U42" s="44"/>
      <c r="V42" s="35" t="s">
        <v>118</v>
      </c>
      <c r="W42" s="47"/>
      <c r="X42" s="47"/>
      <c r="Y42" s="51" t="str">
        <f>IF(AND(Y$30=V42,X42="",Y41="",Y40=""),1,"")</f>
        <v/>
      </c>
      <c r="Z42" s="51" t="str">
        <f>IF(AND(Z$30=V42,Y42="",Z41="",Z40=""),1,"")</f>
        <v/>
      </c>
      <c r="AA42" s="52" t="str">
        <f>IF(AND(AA$30=$V$42,AA40="",AA41="",SUM($Y$42:Z42)=0),1,"")</f>
        <v/>
      </c>
      <c r="AB42" s="52" t="str">
        <f>IF(AND(AB$30=$V$42,AB40="",AB41="",SUM($Y$42:AA42)=0),1,"")</f>
        <v/>
      </c>
      <c r="AC42" s="52" t="str">
        <f>IF(AND(AC$30=$V$42,AC40="",AC41="",SUM($Y$42:AB42)=0),1,"")</f>
        <v/>
      </c>
      <c r="AD42" s="52" t="str">
        <f>IF(AND(AD$30=$V$42,AD40="",AD41="",SUM($Y$42:AC42)=0),1,"")</f>
        <v/>
      </c>
      <c r="AE42" s="52" t="str">
        <f>IF(AND(AE$30=$V$42,AE40="",AE41="",SUM($Y$42:AD42)=0),1,"")</f>
        <v/>
      </c>
      <c r="AF42" s="52" t="str">
        <f>IF(AND(AF$30=$V$42,AF40="",AF41="",SUM($Y$42:AE42)=0),1,"")</f>
        <v/>
      </c>
      <c r="AG42" s="52" t="str">
        <f>IF(AND(AG$30=$V$42,AG40="",AG41="",SUM($Y$42:AF42)=0),1,"")</f>
        <v/>
      </c>
      <c r="AH42" s="52" t="str">
        <f>IF(AND(AH$30=$V$42,AH40="",AH41="",SUM($Y$42:AG42)=0),1,"")</f>
        <v/>
      </c>
      <c r="AI42" s="52" t="str">
        <f>IF(AND(AI$30=$V$42,AI40="",AI41="",SUM($Y$42:AH42)=0),1,"")</f>
        <v/>
      </c>
      <c r="AJ42" s="52" t="str">
        <f>IF(AND(AJ$30=$V$42,AJ40="",AJ41="",SUM($Y$42:AI42)=0),1,"")</f>
        <v/>
      </c>
      <c r="AK42" s="52" t="str">
        <f>IF(AND(AK$30=$V$42,AK40="",AK41="",SUM($Y$42:AJ42)=0),1,"")</f>
        <v/>
      </c>
      <c r="BD42" s="7">
        <v>36</v>
      </c>
    </row>
    <row r="43" spans="14:56">
      <c r="BD43" s="7">
        <v>37</v>
      </c>
    </row>
    <row r="44" spans="14:56">
      <c r="BD44" s="7">
        <v>38</v>
      </c>
    </row>
    <row r="45" spans="14:56">
      <c r="Q45" s="60" t="str">
        <f>IF(R45="","",VLOOKUP(R45,Planning_général!$E$17:$F$62,2,0))</f>
        <v/>
      </c>
      <c r="R45" s="282" t="str">
        <f>IF(W45=1,$W$3,IF(X45=1,$X$3,IF(Y45=1,$Y$3,IF(Z45=1,Z3,IF(AA45=1,$AA$3,IF(AB45=1,$AB$3,IF(AC45=1,$AC$3,IF(AD45=1,$AD$3,IF(AE45=1,$AE$3,IF(AF45=1,$AF$3,IF(AG45=1,$AG$3,IF(AH45=1,AH3,IF(AI45=1,$AI$3,IF(AJ45=1,$AJ$3,IF(AK45=1,$AK$3,"")))))))))))))))</f>
        <v/>
      </c>
      <c r="S45" s="282" t="str">
        <f>IF(U45=1,U$9,IF(V45=1,V$9,IF(W45=1,W$9,IF(X45=1,X$9,IF(Y45=1,Y$9,IF(Z45=1,Z$9,IF(AA45=1,AA$9,IF(AB45=1,AB$9,IF(AC45=1,AC$9,IF(AD45=1,AD$9,IF(AE45=1,AE$9,"")))))))))))</f>
        <v/>
      </c>
      <c r="T45" s="285" t="s">
        <v>76</v>
      </c>
      <c r="U45" s="42"/>
      <c r="V45" s="35" t="s">
        <v>46</v>
      </c>
      <c r="W45" s="59" t="str">
        <f>IF($V$45=$W$30,1,"")</f>
        <v/>
      </c>
      <c r="X45" s="59" t="str">
        <f>IF(AND($V$45=$X$30,W45=""),1,"")</f>
        <v/>
      </c>
      <c r="Y45" s="59" t="str">
        <f>IF(AND($V$45=$Y$30,X45="",W45=""),1,"")</f>
        <v/>
      </c>
      <c r="Z45" s="59" t="str">
        <f>IF(AND($V$45=Z35,W45="",X45="",Y45=""),1,"")</f>
        <v/>
      </c>
      <c r="AA45" s="59" t="str">
        <f>IF(AND($V$45=$AA$30,X45="",Y45="",Z45="",W45=""),1,"")</f>
        <v/>
      </c>
      <c r="AB45" s="59" t="str">
        <f>IF(AND($V$45=$AB$30,Y45="",Z45="",AA45="",X45="",W45=""),1,"")</f>
        <v/>
      </c>
      <c r="AC45" s="59" t="str">
        <f>IF(AND($V$45=AC35,Z45="",AA45="",AB45="",Y45="",X45="",W45=""),1,"")</f>
        <v/>
      </c>
      <c r="AD45" s="59" t="str">
        <f>IF(AND($V$45=AD35,AA45="",AB45="",AC45="",Z45="",Y45="",X45="",W45=""),1,"")</f>
        <v/>
      </c>
      <c r="AE45" s="59" t="str">
        <f>IF(AND($V$45=$AE$30,AB45="",AC45="",AD45="",AA45="",Z45="",Y45="",X45="",W45=""),1,"")</f>
        <v/>
      </c>
      <c r="AF45" s="59" t="str">
        <f>IF(AND($V$45=$AF$30,AC45="",AD45="",AE45="",AB45="",AA45="",Z45="",Y45="",X45="",W45=""),1,"")</f>
        <v/>
      </c>
      <c r="AG45" s="59" t="str">
        <f>IF(AND($V$45=$AG$30,AD45="",AE45="",AF45="",AC45="",AB45="",AA45="",Z45="",Y45="",X45="",W45=""),1,"")</f>
        <v/>
      </c>
      <c r="AH45" s="59" t="str">
        <f>IF(AND($V$45=$AH$30,AE45="",AF45="",AG45="",AD45="",AC45="",AB45="",AA45="",Z45="",Y45="",X45="",W45=""),1,"")</f>
        <v/>
      </c>
      <c r="AI45" s="59" t="str">
        <f>IF(AND($V$45=$AI$30,AF45="",AG45="",AH45="",AE45="",AD45="",AC45="",AB45="",AA45="",Z45="",Y45="",X45="",W45=""),1,"")</f>
        <v/>
      </c>
      <c r="AJ45" s="59" t="str">
        <f>IF(AND($V$45=$AJ$30,AG45="",AH45="",AI45="",AF45="",AE45="",AD45="",AC45="",AB45="",AA45="",Z45="",Y45="",X45="",W45=""),1,"")</f>
        <v/>
      </c>
      <c r="AK45" s="59" t="str">
        <f>IF(AND($V$45=$AK$30,AH45="",AI45="",AJ45="",AG45="",AF45="",AE45="",AD45="",AC45="",AB45="",AA45="",Z45="",Y45="",X45="",W45=""),1,"")</f>
        <v/>
      </c>
      <c r="BD45" s="7">
        <v>39</v>
      </c>
    </row>
    <row r="46" spans="14:56">
      <c r="Q46" s="60" t="str">
        <f>IF(R46="","",VLOOKUP(R46,Planning_général!$E$17:$F$62,2,0))</f>
        <v/>
      </c>
      <c r="R46" s="282" t="str">
        <f>IF(W46=1,$W$3,IF(X46=1,$X$3,IF(Y46=1,$Y$3,IF(Z46=1,$Z$3,IF(AA46=1,$AA$3,IF(AB46=1,$AB$3,IF(AC46=1,$AC$3,IF(AD46=1,$AD$3,IF(AE46=1,$AE$3,IF(AF46=1,$AF$3,IF(AG46=1,$AG$3,IF(AH46=1,$AH$3,IF(AI46=1,$AI$3,IF(AJ46=1,$AJ$3,IF(AK46=1,$AK$3,"")))))))))))))))</f>
        <v/>
      </c>
      <c r="S46" s="282" t="str">
        <f>IF(U46=1,U$9,IF(V46=1,V$9,IF(W46=1,W$9,IF(X46=1,X$9,IF(Y46=1,Y$9,IF(Z46=1,Z$9,IF(AA46=1,AA$9,IF(AB46=1,AB$9,IF(AC46=1,AC$9,IF(AD46=1,AD$9,IF(AE46=1,AE$9,"")))))))))))</f>
        <v/>
      </c>
      <c r="T46" s="285"/>
      <c r="U46" s="42"/>
      <c r="V46" s="35" t="s">
        <v>46</v>
      </c>
      <c r="W46" s="47"/>
      <c r="X46" s="49" t="str">
        <f>IF(AND(X$30=$V$46,W46="",X45=""),1,"")</f>
        <v/>
      </c>
      <c r="Y46" s="49" t="str">
        <f>IF(AND(Y$30=$V$46,X46="",Y45=""),1,"")</f>
        <v/>
      </c>
      <c r="Z46" s="49" t="str">
        <f>IF(AND(Z$30=$V$46,Y46="",Z45=""),1,"")</f>
        <v/>
      </c>
      <c r="AA46" s="50" t="str">
        <f>IF(AND(AA$30=$V$46,AA45="",SUM($X$46:Z46)=0),1,"")</f>
        <v/>
      </c>
      <c r="AB46" s="50" t="str">
        <f>IF(AND(AB$30=$V$46,AB45="",SUM($X$46:AA46)=0),1,"")</f>
        <v/>
      </c>
      <c r="AC46" s="50" t="str">
        <f>IF(AND(AC$30=$V$46,AC45="",SUM($X$46:AB46)=0),1,"")</f>
        <v/>
      </c>
      <c r="AD46" s="50" t="str">
        <f>IF(AND(AD$30=$V$46,AD45="",SUM($X$46:AC46)=0),1,"")</f>
        <v/>
      </c>
      <c r="AE46" s="50" t="str">
        <f>IF(AND(AE$30=$V$46,AE45="",SUM($X$46:AD46)=0),1,"")</f>
        <v/>
      </c>
      <c r="AF46" s="50" t="str">
        <f>IF(AND(AF$30=$V$46,AF45="",SUM($X$46:AE46)=0),1,"")</f>
        <v/>
      </c>
      <c r="AG46" s="50" t="str">
        <f>IF(AND(AG$30=$V$46,AG45="",SUM($X$46:AF46)=0),1,"")</f>
        <v/>
      </c>
      <c r="AH46" s="50" t="str">
        <f>IF(AND(AH$30=$V$46,AH45="",SUM($X$46:AG46)=0),1,"")</f>
        <v/>
      </c>
      <c r="AI46" s="50" t="str">
        <f>IF(AND(AI$30=$V$46,AI45="",SUM($X$46:AH46)=0),1,"")</f>
        <v/>
      </c>
      <c r="AJ46" s="50" t="str">
        <f>IF(AND(AJ$30=$V$46,AJ45="",SUM($X$46:AI46)=0),1,"")</f>
        <v/>
      </c>
      <c r="AK46" s="50" t="str">
        <f>IF(AND(AK$30=$V$46,AK45="",SUM($X$46:AJ46)=0),1,"")</f>
        <v/>
      </c>
      <c r="BD46" s="7">
        <v>40</v>
      </c>
    </row>
    <row r="47" spans="14:56">
      <c r="Q47" s="60" t="str">
        <f>IF(R47="","",VLOOKUP(R47,Planning_général!$E$17:$F$62,2,0))</f>
        <v/>
      </c>
      <c r="R47" s="282" t="str">
        <f>IF(W47=1,$W$3,IF(X47=1,$X$3,IF(Y47=1,$Y$3,IF(Z47=1,$Z$3,IF(AA47=1,$AA$3,IF(AB47=1,$AB$3,IF(AC47=1,$AC$3,IF(AD47=1,$AD$3,IF(AE47=1,$AE$3,IF(AF47=1,$AF$3,IF(AG47=1,$AG$3,IF(AH47=1,$AH$3,IF(AI47=1,$AI$3,IF(AJ47=1,$AJ$3,IF(AK47=1,$AK$3,"")))))))))))))))</f>
        <v/>
      </c>
      <c r="S47" s="282" t="str">
        <f>IF(U47=1,U$9,IF(V47=1,V$9,IF(W47=1,W$9,IF(X47=1,X$9,IF(Y47=1,Y$9,IF(Z47=1,Z$9,IF(AA47=1,AA$9,IF(AB47=1,AB$9,IF(AC47=1,AC$9,IF(AD47=1,AD$9,IF(AE47=1,AE$9,"")))))))))))</f>
        <v/>
      </c>
      <c r="T47" s="285"/>
      <c r="U47" s="44"/>
      <c r="V47" s="35" t="s">
        <v>118</v>
      </c>
      <c r="W47" s="47"/>
      <c r="X47" s="47"/>
      <c r="Y47" s="51" t="str">
        <f>IF(AND(Y$30=V47,X47="",Y46="",Y45=""),1,"")</f>
        <v/>
      </c>
      <c r="Z47" s="51" t="str">
        <f>IF(AND(Z$30=V47,Y47="",Z46="",Z45=""),1,"")</f>
        <v/>
      </c>
      <c r="AA47" s="52" t="str">
        <f>IF(AND(AA$30=$V$47,AA45="",AA46="",SUM($Y$47:Z47)=0),1,"")</f>
        <v/>
      </c>
      <c r="AB47" s="52" t="str">
        <f>IF(AND(AB$30=$V$47,AB45="",AB46="",SUM($Y$47:AA47)=0),1,"")</f>
        <v/>
      </c>
      <c r="AC47" s="52" t="str">
        <f>IF(AND(AC$30=$V$47,AC45="",AC46="",SUM($Y$47:AB47)=0),1,"")</f>
        <v/>
      </c>
      <c r="AD47" s="52" t="str">
        <f>IF(AND(AD$30=$V$47,AD45="",AD46="",SUM($Y$47:AC47)=0),1,"")</f>
        <v/>
      </c>
      <c r="AE47" s="52" t="str">
        <f>IF(AND(AE$30=$V$47,AE45="",AE46="",SUM($Y$47:AD47)=0),1,"")</f>
        <v/>
      </c>
      <c r="AF47" s="52" t="str">
        <f>IF(AND(AF$30=$V$47,AF45="",AF46="",SUM($Y$47:AE47)=0),1,"")</f>
        <v/>
      </c>
      <c r="AG47" s="52" t="str">
        <f>IF(AND(AG$30=$V$47,AG45="",AG46="",SUM($Y$47:AF47)=0),1,"")</f>
        <v/>
      </c>
      <c r="AH47" s="52" t="str">
        <f>IF(AND(AH$30=$V$47,AH45="",AH46="",SUM($Y$47:AG47)=0),1,"")</f>
        <v/>
      </c>
      <c r="AI47" s="52" t="str">
        <f>IF(AND(AI$30=$V$47,AI45="",AI46="",SUM($Y$47:AH47)=0),1,"")</f>
        <v/>
      </c>
      <c r="AJ47" s="52" t="str">
        <f>IF(AND(AJ$30=$V$47,AJ45="",AJ46="",SUM($Y$47:AI47)=0),1,"")</f>
        <v/>
      </c>
      <c r="AK47" s="52" t="str">
        <f>IF(AND(AK$30=$V$47,AK45="",AK46="",SUM($Y$47:AJ47)=0),1,"")</f>
        <v/>
      </c>
      <c r="BD47" s="7">
        <v>41</v>
      </c>
    </row>
    <row r="48" spans="14:56">
      <c r="BD48" s="7">
        <v>42</v>
      </c>
    </row>
    <row r="49" spans="17:56">
      <c r="BD49" s="7">
        <v>43</v>
      </c>
    </row>
    <row r="50" spans="17:56">
      <c r="Q50" s="60" t="str">
        <f>IF(R50="","",VLOOKUP(R50,Planning_général!$E$17:$F$62,2,0))</f>
        <v/>
      </c>
      <c r="R50" s="282" t="str">
        <f>IF(W50=1,$W$3,IF(X50=1,$X$3,IF(Y50=1,$Y$3,IF(Z50=1,$Z$3,IF(AA50=1,$AA$3,IF(AB50=1,$AB$3,IF(AC50=1,$AC$3,IF(AD50=1,$AD$3,IF(AE50=1,$AE$3,IF(AF50=1,$AF$3,IF(AG50=1,$AG$3,IF(AH50=1,$AH$3,IF(AI50=1,$AI$3,IF(AJ50=1,$AJ$3,IF(AK50=1,$AK$3,"")))))))))))))))</f>
        <v/>
      </c>
      <c r="S50" s="282" t="str">
        <f>IF(U50=1,U$9,IF(V50=1,V$9,IF(W50=1,W$9,IF(X50=1,X$9,IF(Y50=1,Y$9,IF(Z50=1,Z$9,IF(AA50=1,AA$9,IF(AB50=1,AB$9,IF(AC50=1,AC$9,IF(AD50=1,AD$9,IF(AE50=1,AE$9,"")))))))))))</f>
        <v/>
      </c>
      <c r="T50" s="285" t="s">
        <v>76</v>
      </c>
      <c r="U50" s="42"/>
      <c r="V50" s="35" t="s">
        <v>50</v>
      </c>
      <c r="W50" s="59" t="str">
        <f>IF($V$50=$W$30,1,"")</f>
        <v/>
      </c>
      <c r="X50" s="59" t="str">
        <f>IF(AND($V$50=$X$30,W50=""),1,"")</f>
        <v/>
      </c>
      <c r="Y50" s="59" t="str">
        <f>IF(AND($V$50=$Y$30,X50="",W50=""),1,"")</f>
        <v/>
      </c>
      <c r="Z50" s="59" t="str">
        <f>IF(AND($V$50=Z40,W50="",X50="",Y50=""),1,"")</f>
        <v/>
      </c>
      <c r="AA50" s="59" t="str">
        <f>IF(AND($V$50=$AA$30,X50="",Y50="",Z50="",W50=""),1,"")</f>
        <v/>
      </c>
      <c r="AB50" s="59" t="str">
        <f>IF(AND($V$50=$AB$30,Y50="",Z50="",AA50="",X50="",W50=""),1,"")</f>
        <v/>
      </c>
      <c r="AC50" s="59" t="str">
        <f>IF(AND($V$50=AC40,Z50="",AA50="",AB50="",Y50="",X50="",W50=""),1,"")</f>
        <v/>
      </c>
      <c r="AD50" s="59" t="str">
        <f>IF(AND($V$50=AD40,AA50="",AB50="",AC50="",Z50="",Y50="",X50="",W50=""),1,"")</f>
        <v/>
      </c>
      <c r="AE50" s="59" t="str">
        <f>IF(AND($V$50=$AE$30,AB50="",AC50="",AD50="",AA50="",Z50="",Y50="",X50="",W50=""),1,"")</f>
        <v/>
      </c>
      <c r="AF50" s="59" t="str">
        <f>IF(AND($V$50=$AF$30,AC50="",AD50="",AE50="",AB50="",AA50="",Z50="",Y50="",X50="",W50=""),1,"")</f>
        <v/>
      </c>
      <c r="AG50" s="59" t="str">
        <f>IF(AND($V$50=$AG$30,AD50="",AE50="",AF50="",AC50="",AB50="",AA50="",Z50="",Y50="",X50="",W50=""),1,"")</f>
        <v/>
      </c>
      <c r="AH50" s="59" t="str">
        <f>IF(AND($V$50=$AH$30,AE50="",AF50="",AG50="",AD50="",AC50="",AB50="",AA50="",Z50="",Y50="",X50="",W50=""),1,"")</f>
        <v/>
      </c>
      <c r="AI50" s="59" t="str">
        <f>IF(AND($V$50=$AI$30,AF50="",AG50="",AH50="",AE50="",AD50="",AC50="",AB50="",AA50="",Z50="",Y50="",X50="",W50=""),1,"")</f>
        <v/>
      </c>
      <c r="AJ50" s="59" t="str">
        <f>IF(AND($V$50=$AJ$30,AG50="",AH50="",AI50="",AF50="",AE50="",AD50="",AC50="",AB50="",AA50="",Z50="",Y50="",X50="",W50=""),1,"")</f>
        <v/>
      </c>
      <c r="AK50" s="59" t="str">
        <f>IF(AND($V$50=$AK$30,AH50="",AI50="",AJ50="",AG50="",AF50="",AE50="",AD50="",AC50="",AB50="",AA50="",Z50="",Y50="",X50="",W50=""),1,"")</f>
        <v/>
      </c>
      <c r="BD50" s="7">
        <v>44</v>
      </c>
    </row>
    <row r="51" spans="17:56">
      <c r="Q51" s="60" t="str">
        <f>IF(R51="","",VLOOKUP(R51,Planning_général!$E$17:$F$62,2,0))</f>
        <v/>
      </c>
      <c r="R51" s="282" t="str">
        <f>IF(W51=1,$W$3,IF(X51=1,$X$3,IF(Y51=1,$Y$3,IF(Z51=1,$Z$3,IF(AA51=1,$AA$3,IF(AB51=1,$AB$3,IF(AC51=1,$AC$3,IF(AD51=1,$AD$3,IF(AE51=1,$AE$3,IF(AF51=1,$AF$3,IF(AG51=1,$AG$3,IF(AH51=1,$AH$3,IF(AI51=1,$AI$3,IF(AJ51=1,$AJ$3,IF(AK51=1,$AK$3,"")))))))))))))))</f>
        <v/>
      </c>
      <c r="S51" s="282" t="str">
        <f>IF(U51=1,U$9,IF(V51=1,V$9,IF(W51=1,W$9,IF(X51=1,X$9,IF(Y51=1,Y$9,IF(Z51=1,Z$9,IF(AA51=1,AA$9,IF(AB51=1,AB$9,IF(AC51=1,AC$9,IF(AD51=1,AD$9,IF(AE51=1,AE$9,"")))))))))))</f>
        <v/>
      </c>
      <c r="T51" s="285"/>
      <c r="U51" s="42"/>
      <c r="V51" s="35" t="s">
        <v>50</v>
      </c>
      <c r="W51" s="47"/>
      <c r="X51" s="49" t="str">
        <f>IF(AND(X$30=$V$51,W51="",X50=""),1,"")</f>
        <v/>
      </c>
      <c r="Y51" s="49" t="str">
        <f>IF(AND(Y$30=$V$51,X51="",Y50=""),1,"")</f>
        <v/>
      </c>
      <c r="Z51" s="49" t="str">
        <f>IF(AND(Z$30=$V$51,Y51="",Z50=""),1,"")</f>
        <v/>
      </c>
      <c r="AA51" s="50" t="str">
        <f>IF(AND(AA$30=$V$51,AA50="",SUM($X$51:Z51)=0),1,"")</f>
        <v/>
      </c>
      <c r="AB51" s="50" t="str">
        <f>IF(AND(AB$30=$V$51,AB50="",SUM($X$51:AA51)=0),1,"")</f>
        <v/>
      </c>
      <c r="AC51" s="50" t="str">
        <f>IF(AND(AC$30=$V$51,AC50="",SUM($X$51:AB51)=0),1,"")</f>
        <v/>
      </c>
      <c r="AD51" s="50" t="str">
        <f>IF(AND(AD$30=$V$51,AD50="",SUM($X$51:AC51)=0),1,"")</f>
        <v/>
      </c>
      <c r="AE51" s="50" t="str">
        <f>IF(AND(AE$30=$V$51,AE50="",SUM($X$51:AD51)=0),1,"")</f>
        <v/>
      </c>
      <c r="AF51" s="50" t="str">
        <f>IF(AND(AF$30=$V$51,AF50="",SUM($X$51:AE51)=0),1,"")</f>
        <v/>
      </c>
      <c r="AG51" s="50" t="str">
        <f>IF(AND(AG$30=$V$51,AG50="",SUM($X$51:AF51)=0),1,"")</f>
        <v/>
      </c>
      <c r="AH51" s="50" t="str">
        <f>IF(AND(AH$30=$V$51,AH50="",SUM($X$51:AG51)=0),1,"")</f>
        <v/>
      </c>
      <c r="AI51" s="50" t="str">
        <f>IF(AND(AI$30=$V$51,AI50="",SUM($X$51:AH51)=0),1,"")</f>
        <v/>
      </c>
      <c r="AJ51" s="50" t="str">
        <f>IF(AND(AJ$30=$V$51,AJ50="",SUM($X$51:AI51)=0),1,"")</f>
        <v/>
      </c>
      <c r="AK51" s="50" t="str">
        <f>IF(AND(AK$30=$V$51,AK50="",SUM($X$51:AJ51)=0),1,"")</f>
        <v/>
      </c>
      <c r="BD51" s="7">
        <v>45</v>
      </c>
    </row>
    <row r="52" spans="17:56">
      <c r="Q52" s="60" t="str">
        <f>IF(R52="","",VLOOKUP(R52,Planning_général!$E$17:$F$62,2,0))</f>
        <v/>
      </c>
      <c r="R52" s="282" t="str">
        <f>IF(W52=1,$W$3,IF(X52=1,$X$3,IF(Y52=1,$Y$3,IF(Z52=1,$Z$3,IF(AA52=1,$AA$3,IF(AB52=1,$AB$3,IF(AC52=1,$AC$3,IF(AD52=1,$AD$3,IF(AE52=1,$AE$3,IF(AF52=1,$AF$3,IF(AG52=1,$AG$3,IF(AH52=1,$AH$3,IF(AI52=1,$AI$3,IF(AJ52=1,$AJ$3,IF(AK52=1,$AK$3,"")))))))))))))))</f>
        <v/>
      </c>
      <c r="S52" s="282" t="str">
        <f>IF(U52=1,U$9,IF(V52=1,V$9,IF(W52=1,W$9,IF(X52=1,X$9,IF(Y52=1,Y$9,IF(Z52=1,Z$9,IF(AA52=1,AA$9,IF(AB52=1,AB$9,IF(AC52=1,AC$9,IF(AD52=1,AD$9,IF(AE52=1,AE$9,"")))))))))))</f>
        <v/>
      </c>
      <c r="T52" s="285"/>
      <c r="U52" s="44"/>
      <c r="V52" s="35" t="s">
        <v>118</v>
      </c>
      <c r="W52" s="47"/>
      <c r="X52" s="47"/>
      <c r="Y52" s="51" t="str">
        <f>IF(AND(Y$30=V52,X52="",Y51="",Y50=""),1,"")</f>
        <v/>
      </c>
      <c r="Z52" s="51" t="str">
        <f>IF(AND(Z$30=V52,Y52="",Z51="",Z50=""),1,"")</f>
        <v/>
      </c>
      <c r="AA52" s="52" t="str">
        <f>IF(AND(AA$30=$V$52,AA50="",AA51="",SUM($Y$52:Z52)=0),1,"")</f>
        <v/>
      </c>
      <c r="AB52" s="52" t="str">
        <f>IF(AND(AB$30=$V$52,AB50="",AB51="",SUM($Y$52:AA52)=0),1,"")</f>
        <v/>
      </c>
      <c r="AC52" s="52" t="str">
        <f>IF(AND(AC$30=$V$52,AC50="",AC51="",SUM($Y$52:AB52)=0),1,"")</f>
        <v/>
      </c>
      <c r="AD52" s="52" t="str">
        <f>IF(AND(AD$30=$V$52,AD50="",AD51="",SUM($Y$52:AC52)=0),1,"")</f>
        <v/>
      </c>
      <c r="AE52" s="52" t="str">
        <f>IF(AND(AE$30=$V$52,AE50="",AE51="",SUM($Y$52:AD52)=0),1,"")</f>
        <v/>
      </c>
      <c r="AF52" s="52" t="str">
        <f>IF(AND(AF$30=$V$52,AF50="",AF51="",SUM($Y$52:AE52)=0),1,"")</f>
        <v/>
      </c>
      <c r="AG52" s="52" t="str">
        <f>IF(AND(AG$30=$V$52,AG50="",AG51="",SUM($Y$52:AF52)=0),1,"")</f>
        <v/>
      </c>
      <c r="AH52" s="52" t="str">
        <f>IF(AND(AH$30=$V$52,AH50="",AH51="",SUM($Y$52:AG52)=0),1,"")</f>
        <v/>
      </c>
      <c r="AI52" s="52" t="str">
        <f>IF(AND(AI$30=$V$52,AI50="",AI51="",SUM($Y$52:AH52)=0),1,"")</f>
        <v/>
      </c>
      <c r="AJ52" s="52" t="str">
        <f>IF(AND(AJ$30=$V$52,AJ50="",AJ51="",SUM($Y$52:AI52)=0),1,"")</f>
        <v/>
      </c>
      <c r="AK52" s="52" t="str">
        <f>IF(AND(AK$30=$V$52,AK50="",AK51="",SUM($Y$52:AJ52)=0),1,"")</f>
        <v/>
      </c>
      <c r="BD52" s="7">
        <v>46</v>
      </c>
    </row>
    <row r="53" spans="17:56">
      <c r="BD53" s="7">
        <v>47</v>
      </c>
    </row>
    <row r="54" spans="17:56">
      <c r="BD54" s="7">
        <v>48</v>
      </c>
    </row>
    <row r="55" spans="17:56">
      <c r="Q55" s="60" t="str">
        <f>IF(R55="","",VLOOKUP(R55,Planning_général!$E$17:$F$62,2,0))</f>
        <v/>
      </c>
      <c r="R55" s="282" t="str">
        <f>IF(W55=1,$W$3,IF(X55=1,$X$3,IF(Y55=1,$Y$3,IF(Z55=1,$Z$3,IF(AA55=1,$AA$3,IF(AB55=1,$AB$3,IF(AC55=1,$AC$3,IF(AD55=1,$AD$3,IF(AE55=1,$AE$3,IF(AF55=1,$AF$3,IF(AG55=1,$AG$3,IF(AH55=1,$AH$3,IF(AI55=1,$AI$3,IF(AJ55=1,$AJ$3,IF(AK55=1,$AK$3,"")))))))))))))))</f>
        <v/>
      </c>
      <c r="S55" s="282" t="str">
        <f>IF(U55=1,U$9,IF(V55=1,V$9,IF(W55=1,W$9,IF(X55=1,X$9,IF(Y55=1,Y$9,IF(Z55=1,Z$9,IF(AA55=1,AA$9,IF(AB55=1,AB$9,IF(AC55=1,AC$9,IF(AD55=1,AD$9,IF(AE55=1,AE$9,"")))))))))))</f>
        <v/>
      </c>
      <c r="T55" s="285" t="s">
        <v>77</v>
      </c>
      <c r="U55" s="42"/>
      <c r="V55" s="35" t="s">
        <v>134</v>
      </c>
      <c r="W55" s="59" t="str">
        <f>IF($V$55=$W$30,1,"")</f>
        <v/>
      </c>
      <c r="X55" s="59" t="str">
        <f>IF(AND($V$55=$X$30,W55=""),1,"")</f>
        <v/>
      </c>
      <c r="Y55" s="59" t="str">
        <f>IF(AND($V$55=$Y$30,X55="",W55=""),1,"")</f>
        <v/>
      </c>
      <c r="Z55" s="59" t="str">
        <f>IF(AND($V$55=Z45,W55="",X55="",Y55=""),1,"")</f>
        <v/>
      </c>
      <c r="AA55" s="59" t="str">
        <f>IF(AND($V$55=$AA$30,X55="",Y55="",Z55="",W55=""),1,"")</f>
        <v/>
      </c>
      <c r="AB55" s="59" t="str">
        <f>IF(AND($V$55=$AB$30,Y55="",Z55="",AA55="",X55="",W55=""),1,"")</f>
        <v/>
      </c>
      <c r="AC55" s="59" t="str">
        <f>IF(AND($V$55=AC45,Z55="",AA55="",AB55="",Y55="",X55="",W55=""),1,"")</f>
        <v/>
      </c>
      <c r="AD55" s="59" t="str">
        <f>IF(AND($V$55=AD45,AA55="",AB55="",AC55="",Z55="",Y55="",X55="",W55=""),1,"")</f>
        <v/>
      </c>
      <c r="AE55" s="59" t="str">
        <f>IF(AND($V$55=$AE$30,AB55="",AC55="",AD55="",AA55="",Z55="",Y55="",X55="",W55=""),1,"")</f>
        <v/>
      </c>
      <c r="AF55" s="59" t="str">
        <f>IF(AND($V$55=$AF$30,AC55="",AD55="",AE55="",AB55="",AA55="",Z55="",Y55="",X55="",W55=""),1,"")</f>
        <v/>
      </c>
      <c r="AG55" s="59" t="str">
        <f>IF(AND($V$55=$AG$30,AD55="",AE55="",AF55="",AC55="",AB55="",AA55="",Z55="",Y55="",X55="",W55=""),1,"")</f>
        <v/>
      </c>
      <c r="AH55" s="59" t="str">
        <f>IF(AND($V$55=$AH$30,AE55="",AF55="",AG55="",AD55="",AC55="",AB55="",AA55="",Z55="",Y55="",X55="",W55=""),1,"")</f>
        <v/>
      </c>
      <c r="AI55" s="59" t="str">
        <f>IF(AND($V$55=$AI$30,AF55="",AG55="",AH55="",AE55="",AD55="",AC55="",AB55="",AA55="",Z55="",Y55="",X55="",W55=""),1,"")</f>
        <v/>
      </c>
      <c r="AJ55" s="59" t="str">
        <f>IF(AND($V$55=$AJ$30,AG55="",AH55="",AI55="",AF55="",AE55="",AD55="",AC55="",AB55="",AA55="",Z55="",Y55="",X55="",W55=""),1,"")</f>
        <v/>
      </c>
      <c r="AK55" s="59" t="str">
        <f>IF(AND($V$55=$AK$30,AH55="",AI55="",AJ55="",AG55="",AF55="",AE55="",AD55="",AC55="",AB55="",AA55="",Z55="",Y55="",X55="",W55=""),1,"")</f>
        <v/>
      </c>
      <c r="BD55" s="7">
        <v>49</v>
      </c>
    </row>
    <row r="56" spans="17:56">
      <c r="Q56" s="60" t="str">
        <f>IF(R56="","",VLOOKUP(R56,Planning_général!$E$17:$F$62,2,0))</f>
        <v/>
      </c>
      <c r="R56" s="282" t="str">
        <f>IF(W56=1,$W$3,IF(X56=1,$X$3,IF(Y56=1,$Y$3,IF(Z56=1,$Z$3,IF(AA56=1,$AA$3,IF(AB56=1,$AB$3,IF(AC56=1,$AC$3,IF(AD56=1,$AD$3,IF(AE56=1,$AE$3,IF(AF56=1,$AF$3,IF(AG56=1,$AG$3,IF(AH56=1,$AH$3,IF(AI56=1,$AI$3,IF(AJ56=1,$AJ$3,IF(AK56=1,$AK$3,"")))))))))))))))</f>
        <v/>
      </c>
      <c r="S56" s="282" t="str">
        <f>IF(U56=1,U$9,IF(V56=1,V$9,IF(W56=1,W$9,IF(X56=1,X$9,IF(Y56=1,Y$9,IF(Z56=1,Z$9,IF(AA56=1,AA$9,IF(AB56=1,AB$9,IF(AC56=1,AC$9,IF(AD56=1,AD$9,IF(AE56=1,AE$9,"")))))))))))</f>
        <v/>
      </c>
      <c r="T56" s="285"/>
      <c r="U56" s="42"/>
      <c r="V56" s="35" t="s">
        <v>134</v>
      </c>
      <c r="W56" s="47"/>
      <c r="X56" s="49" t="str">
        <f>IF(AND(X$30=$V$56,W56="",X55=""),1,"")</f>
        <v/>
      </c>
      <c r="Y56" s="49" t="str">
        <f>IF(AND(Y$30=$V$56,X56="",Y55=""),1,"")</f>
        <v/>
      </c>
      <c r="Z56" s="49" t="str">
        <f>IF(AND(Z$30=$V$56,Y56="",Z55=""),1,"")</f>
        <v/>
      </c>
      <c r="AA56" s="50" t="str">
        <f>IF(AND(AA$30=$V$56,AA55="",SUM($X$56:Z56)=0),1,"")</f>
        <v/>
      </c>
      <c r="AB56" s="50" t="str">
        <f>IF(AND(AB$30=$V$56,AB55="",SUM($X$56:AA56)=0),1,"")</f>
        <v/>
      </c>
      <c r="AC56" s="50" t="str">
        <f>IF(AND(AC$30=$V$56,AC55="",SUM($X$56:AB56)=0),1,"")</f>
        <v/>
      </c>
      <c r="AD56" s="50" t="str">
        <f>IF(AND(AD$30=$V$56,AD55="",SUM($X$56:AC56)=0),1,"")</f>
        <v/>
      </c>
      <c r="AE56" s="50" t="str">
        <f>IF(AND(AE$30=$V$56,AE55="",SUM($X$56:AD56)=0),1,"")</f>
        <v/>
      </c>
      <c r="AF56" s="50" t="str">
        <f>IF(AND(AF$30=$V$56,AF55="",SUM($X$56:AE56)=0),1,"")</f>
        <v/>
      </c>
      <c r="AG56" s="50" t="str">
        <f>IF(AND(AG$30=$V$56,AG55="",SUM($X$56:AF56)=0),1,"")</f>
        <v/>
      </c>
      <c r="AH56" s="50" t="str">
        <f>IF(AND(AH$30=$V$56,AH55="",SUM($X$56:AG56)=0),1,"")</f>
        <v/>
      </c>
      <c r="AI56" s="50" t="str">
        <f>IF(AND(AI$30=$V$56,AI55="",SUM($X$56:AH56)=0),1,"")</f>
        <v/>
      </c>
      <c r="AJ56" s="50" t="str">
        <f>IF(AND(AJ$30=$V$56,AJ55="",SUM($X$56:AI56)=0),1,"")</f>
        <v/>
      </c>
      <c r="AK56" s="50" t="str">
        <f>IF(AND(AK$30=$V$56,AK55="",SUM($X$56:AJ56)=0),1,"")</f>
        <v/>
      </c>
      <c r="BD56" s="7">
        <v>50</v>
      </c>
    </row>
    <row r="57" spans="17:56" ht="33" customHeight="1">
      <c r="Q57" s="60" t="str">
        <f>IF(R57="","",VLOOKUP(R57,Planning_général!$E$17:$F$62,2,0))</f>
        <v/>
      </c>
      <c r="R57" s="286" t="str">
        <f>IF(W57=1,$W$3,IF(X57=1,$X$3,IF(Y57=1,$Y$3,IF(Z57=1,$Z$3,IF(AA57=1,$AA$3,IF(AB57=1,$AB$3,IF(AC57=1,$AC$3,IF(AD57=1,$AD$3,IF(AE57=1,$AE$3,IF(AF57=1,$AF$3,IF(AG57=1,$AG$3,IF(AH57=1,$AH$3,IF(AI57=1,$AI$3,IF(AJ57=1,$AJ$3,IF(AK57=1,$AK$3,"")))))))))))))))</f>
        <v/>
      </c>
      <c r="S57" s="286" t="str">
        <f>IF(U57=1,U$9,IF(V57=1,V$9,IF(W57=1,W$9,IF(X57=1,X$9,IF(Y57=1,Y$9,IF(Z57=1,Z$9,IF(AA57=1,AA$9,IF(AB57=1,AB$9,IF(AC57=1,AC$9,IF(AD57=1,AD$9,IF(AE57=1,AE$9,"")))))))))))</f>
        <v/>
      </c>
      <c r="T57" s="285"/>
      <c r="U57" s="44"/>
      <c r="V57" s="35" t="s">
        <v>118</v>
      </c>
      <c r="W57" s="47"/>
      <c r="X57" s="47"/>
      <c r="Y57" s="51" t="str">
        <f>IF(AND(Y$30=V57,X57="",Y56="",Y55=""),1,"")</f>
        <v/>
      </c>
      <c r="Z57" s="51" t="str">
        <f>IF(AND(Z$30=V57,Y57="",Z56="",Z55=""),1,"")</f>
        <v/>
      </c>
      <c r="AA57" s="52" t="str">
        <f>IF(AND(AA$30=$V$57,AA55="",AA56="",SUM($Y$52:Z57)=0),1,"")</f>
        <v/>
      </c>
      <c r="AB57" s="52" t="str">
        <f>IF(AND(AB$30=$V$57,AB55="",AB56="",SUM($Y$57:AA57)=0),1,"")</f>
        <v/>
      </c>
      <c r="AC57" s="52" t="str">
        <f>IF(AND(AC$30=$V$57,AC55="",AC56="",SUM($Y$57:AB57)=0),1,"")</f>
        <v/>
      </c>
      <c r="AD57" s="52" t="str">
        <f>IF(AND(AD$30=$V$57,AD55="",AD56="",SUM($Y$57:AC57)=0),1,"")</f>
        <v/>
      </c>
      <c r="AE57" s="52" t="str">
        <f>IF(AND(AE$30=$V$57,AE55="",AE56="",SUM($Y$57:AD57)=0),1,"")</f>
        <v/>
      </c>
      <c r="AF57" s="52" t="str">
        <f>IF(AND(AF$30=$V$57,AF55="",AF56="",SUM($Y$57:AE57)=0),1,"")</f>
        <v/>
      </c>
      <c r="AG57" s="52" t="str">
        <f>IF(AND(AG$30=$V$57,AG55="",AG56="",SUM($Y$57:AF57)=0),1,"")</f>
        <v/>
      </c>
      <c r="AH57" s="52" t="str">
        <f>IF(AND(AH$30=$V$57,AH55="",AH56="",SUM($Y$57:AG57)=0),1,"")</f>
        <v/>
      </c>
      <c r="AI57" s="52" t="str">
        <f>IF(AND(AI$30=$V$57,AI55="",AI56="",SUM($Y$57:AH57)=0),1,"")</f>
        <v/>
      </c>
      <c r="AJ57" s="52" t="str">
        <f>IF(AND(AJ$30=$V$57,AJ55="",AJ56="",SUM($Y$57:AI57)=0),1,"")</f>
        <v/>
      </c>
      <c r="AK57" s="52" t="str">
        <f>IF(AND(AK$30=$V$57,AK55="",AK56="",SUM($Y$57:AJ57)=0),1,"")</f>
        <v/>
      </c>
      <c r="BD57" s="7">
        <v>51</v>
      </c>
    </row>
    <row r="58" spans="17:56">
      <c r="BD58" s="7">
        <v>52</v>
      </c>
    </row>
    <row r="59" spans="17:56">
      <c r="BD59" s="143">
        <v>53</v>
      </c>
    </row>
    <row r="60" spans="17:56">
      <c r="Q60" s="60" t="str">
        <f>IF(R60="","",VLOOKUP(R60,Planning_général!$E$17:$F$62,2,0))</f>
        <v/>
      </c>
      <c r="R60" s="282" t="str">
        <f>IF(W60=1,$W$3,IF(X60=1,$X$3,IF(Y60=1,$Y$3,IF(Z60=1,$Z$3,IF(AA60=1,$AA$3,IF(AB60=1,$AB$3,IF(AC60=1,$AC$3,IF(AD60=1,$AD$3,IF(AE60=1,$AE$3,IF(AF60=1,$AF$3,IF(AG60=1,$AG$3,IF(AH60=1,$AH$3,IF(AI60=1,$AI$3,IF(AJ60=1,$AJ$3,IF(AK60=1,$AK$3,"")))))))))))))))</f>
        <v/>
      </c>
      <c r="S60" s="282" t="str">
        <f>IF(U60=1,U$9,IF(V60=1,V$9,IF(W60=1,W$9,IF(X60=1,X$9,IF(Y60=1,Y$9,IF(Z60=1,Z$9,IF(AA60=1,AA$9,IF(AB60=1,AB$9,IF(AC60=1,AC$9,IF(AD60=1,AD$9,IF(AE60=1,AE$9,"")))))))))))</f>
        <v/>
      </c>
      <c r="T60" s="285" t="s">
        <v>74</v>
      </c>
      <c r="U60" s="42"/>
      <c r="V60" s="35" t="s">
        <v>135</v>
      </c>
      <c r="W60" s="59" t="str">
        <f>IF($V$60=$W$30,1,"")</f>
        <v/>
      </c>
      <c r="X60" s="59" t="str">
        <f>IF(AND($V$60=$X$30,W60=""),1,"")</f>
        <v/>
      </c>
      <c r="Y60" s="59" t="str">
        <f>IF(AND($V$60=$Y$30,X60="",W60=""),1,"")</f>
        <v/>
      </c>
      <c r="Z60" s="59" t="str">
        <f>IF(AND($V$60=$Z$30,W60="",X60="",Y60=""),1,"")</f>
        <v/>
      </c>
      <c r="AA60" s="59" t="str">
        <f>IF(AND($V$60=$AA$30,X60="",Y60="",Z60="",W60=""),1,"")</f>
        <v/>
      </c>
      <c r="AB60" s="59" t="str">
        <f>IF(AND($V$60=$AB$30,Y60="",Z60="",AA60="",X60="",W60=""),1,"")</f>
        <v/>
      </c>
      <c r="AC60" s="59" t="str">
        <f>IF(AND($V$60=AC50,Z60="",AA60="",AB60="",Y60="",X60="",W60=""),1,"")</f>
        <v/>
      </c>
      <c r="AD60" s="59" t="str">
        <f>IF(AND($V$60=AD50,AA60="",AB60="",AC60="",Z60="",Y60="",X60="",W60=""),1,"")</f>
        <v/>
      </c>
      <c r="AE60" s="59" t="str">
        <f>IF(AND($V$60=$AE$30,AB60="",AC60="",AD60="",AA60="",Z60="",Y60="",X60="",W60=""),1,"")</f>
        <v/>
      </c>
      <c r="AF60" s="59" t="str">
        <f>IF(AND($V$60=$AF$30,AC60="",AD60="",AE60="",AB60="",AA60="",Z60="",Y60="",X60="",W60=""),1,"")</f>
        <v/>
      </c>
      <c r="AG60" s="59" t="str">
        <f>IF(AND($V$60=$AG$30,AD60="",AE60="",AF60="",AC60="",AB60="",AA60="",Z60="",Y60="",X60="",W60=""),1,"")</f>
        <v/>
      </c>
      <c r="AH60" s="59" t="str">
        <f>IF(AND($V$60=$AH$30,AE60="",AF60="",AG60="",AD60="",AC60="",AB60="",AA60="",Z60="",Y60="",X60="",W60=""),1,"")</f>
        <v/>
      </c>
      <c r="AI60" s="59" t="str">
        <f>IF(AND($V$60=$AI$30,AF60="",AG60="",AH60="",AE60="",AD60="",AC60="",AB60="",AA60="",Z60="",Y60="",X60="",W60=""),1,"")</f>
        <v/>
      </c>
      <c r="AJ60" s="59" t="str">
        <f>IF(AND($V$60=$AJ$30,AG60="",AH60="",AI60="",AF60="",AE60="",AD60="",AC60="",AB60="",AA60="",Z60="",Y60="",X60="",W60=""),1,"")</f>
        <v/>
      </c>
      <c r="AK60" s="59" t="str">
        <f>IF(AND($V$60=$AK$30,AH60="",AI60="",AJ60="",AG60="",AF60="",AE60="",AD60="",AC60="",AB60="",AA60="",Z60="",Y60="",X60="",W60=""),1,"")</f>
        <v/>
      </c>
    </row>
    <row r="61" spans="17:56">
      <c r="Q61" s="60" t="str">
        <f>IF(R61="","",VLOOKUP(R61,Planning_général!$E$17:$F$62,2,0))</f>
        <v/>
      </c>
      <c r="R61" s="282" t="str">
        <f>IF(W61=1,$W$3,IF(X61=1,$X$3,IF(Y61=1,$Y$3,IF(Z61=1,$Z$3,IF(AA61=1,$AA$3,IF(AB61=1,$AB$3,IF(AC61=1,$AC$3,IF(AD61=1,$AD$3,IF(AE61=1,$AE$3,IF(AF61=1,$AF$3,IF(AG61=1,$AG$3,IF(AH61=1,$AH$3,IF(AI61=1,$AI$3,IF(AJ61=1,$AJ$3,IF(AK61=1,$AK$3,"")))))))))))))))</f>
        <v/>
      </c>
      <c r="S61" s="282" t="str">
        <f>IF(U61=1,U$9,IF(V61=1,V$9,IF(W61=1,W$9,IF(X61=1,X$9,IF(Y61=1,Y$9,IF(Z61=1,Z$9,IF(AA61=1,AA$9,IF(AB61=1,AB$9,IF(AC61=1,AC$9,IF(AD61=1,AD$9,IF(AE61=1,AE$9,"")))))))))))</f>
        <v/>
      </c>
      <c r="T61" s="285"/>
      <c r="U61" s="42"/>
      <c r="V61" s="35" t="s">
        <v>135</v>
      </c>
      <c r="W61" s="47"/>
      <c r="X61" s="49" t="str">
        <f>IF(AND(X$30=$V$61,W61="",X60=""),1,"")</f>
        <v/>
      </c>
      <c r="Y61" s="49" t="str">
        <f>IF(AND(Y$30=$V$61,X61="",Y60=""),1,"")</f>
        <v/>
      </c>
      <c r="Z61" s="49" t="str">
        <f>IF(AND(Z$30=$V$61,Y61="",Z60=""),1,"")</f>
        <v/>
      </c>
      <c r="AA61" s="50" t="str">
        <f>IF(AND(AA$30=$V$61,AA60="",SUM($X$61:Z61)=0),1,"")</f>
        <v/>
      </c>
      <c r="AB61" s="50" t="str">
        <f>IF(AND(AB$30=$V$61,AB60="",SUM($X$61:AA61)=0),1,"")</f>
        <v/>
      </c>
      <c r="AC61" s="50" t="str">
        <f>IF(AND(AC$30=$V$61,AC60="",SUM($X$61:AB61)=0),1,"")</f>
        <v/>
      </c>
      <c r="AD61" s="50" t="str">
        <f>IF(AND(AD$30=$V$61,AD60="",SUM($X$61:AC61)=0),1,"")</f>
        <v/>
      </c>
      <c r="AE61" s="50" t="str">
        <f>IF(AND(AE$30=$V$61,AE60="",SUM($X$61:AD61)=0),1,"")</f>
        <v/>
      </c>
      <c r="AF61" s="50" t="str">
        <f>IF(AND(AF$30=$V$61,AF60="",SUM($X$61:AE61)=0),1,"")</f>
        <v/>
      </c>
      <c r="AG61" s="50" t="str">
        <f>IF(AND(AG$30=$V$61,AG60="",SUM($X$61:AF61)=0),1,"")</f>
        <v/>
      </c>
      <c r="AH61" s="50" t="str">
        <f>IF(AND(AH$30=$V$61,AH60="",SUM($X$61:AG61)=0),1,"")</f>
        <v/>
      </c>
      <c r="AI61" s="50" t="str">
        <f>IF(AND(AI$30=$V$61,AI60="",SUM($X$61:AH61)=0),1,"")</f>
        <v/>
      </c>
      <c r="AJ61" s="50" t="str">
        <f>IF(AND(AJ$30=$V$61,AJ60="",SUM($X$61:AI61)=0),1,"")</f>
        <v/>
      </c>
      <c r="AK61" s="50" t="str">
        <f>IF(AND(AK$30=$V$61,AK60="",SUM($X$61:AJ61)=0),1,"")</f>
        <v/>
      </c>
    </row>
    <row r="62" spans="17:56">
      <c r="Q62" s="60" t="str">
        <f>IF(R62="","",VLOOKUP(R62,Planning_général!$E$17:$F$62,2,0))</f>
        <v/>
      </c>
      <c r="R62" s="282" t="str">
        <f>IF(W62=1,$W$3,IF(X62=1,$X$3,IF(Y62=1,$Y$3,IF(Z62=1,$Z$3,IF(AA62=1,$AA$3,IF(AB62=1,$AB$3,IF(AC62=1,$AC$3,IF(AD62=1,$AD$3,IF(AE62=1,$AE$3,IF(AF62=1,$AF$3,IF(AG62=1,$AG$3,IF(AH62=1,$AH$3,IF(AI62=1,$AI$3,IF(AJ62=1,$AJ$3,IF(AK62=1,$AK$3,"")))))))))))))))</f>
        <v/>
      </c>
      <c r="S62" s="282" t="str">
        <f>IF(U62=1,U$9,IF(V62=1,V$9,IF(W62=1,W$9,IF(X62=1,X$9,IF(Y62=1,Y$9,IF(Z62=1,Z$9,IF(AA62=1,AA$9,IF(AB62=1,AB$9,IF(AC62=1,AC$9,IF(AD62=1,AD$9,IF(AE62=1,AE$9,"")))))))))))</f>
        <v/>
      </c>
      <c r="T62" s="285"/>
      <c r="U62" s="44"/>
      <c r="V62" s="35" t="s">
        <v>118</v>
      </c>
      <c r="W62" s="47"/>
      <c r="X62" s="47"/>
      <c r="Y62" s="51" t="str">
        <f>IF(AND(Y$30=V62,X62="",Y61="",Y60=""),1,"")</f>
        <v/>
      </c>
      <c r="Z62" s="54" t="str">
        <f>IF(AND(Z$30=V62,Y62="",Z61="",Z60=""),1,"")</f>
        <v/>
      </c>
      <c r="AA62" s="52" t="str">
        <f>IF(AND(AA$30=$V$62,AA60="",AA61="",SUM($Y$62:Z62)=0),1,"")</f>
        <v/>
      </c>
      <c r="AB62" s="52" t="str">
        <f>IF(AND(AB$30=$V$62,AB60="",AB61="",SUM($Y$62:AA62)=0),1,"")</f>
        <v/>
      </c>
      <c r="AC62" s="52" t="str">
        <f>IF(AND(AC$30=$V$62,AC60="",AC61="",SUM($Y$62:AB62)=0),1,"")</f>
        <v/>
      </c>
      <c r="AD62" s="52" t="str">
        <f>IF(AND(AD$30=$V$62,AD60="",AD61="",SUM($Y$62:AC62)=0),1,"")</f>
        <v/>
      </c>
      <c r="AE62" s="52" t="str">
        <f>IF(AND(AE$30=$V$62,AE60="",AE61="",SUM($Y$62:AD62)=0),1,"")</f>
        <v/>
      </c>
      <c r="AF62" s="52" t="str">
        <f>IF(AND(AF$30=$V$62,AF60="",AF61="",SUM($Y$62:AE62)=0),1,"")</f>
        <v/>
      </c>
      <c r="AG62" s="52" t="str">
        <f>IF(AND(AG$30=$V$62,AG60="",AG61="",SUM($Y$62:AF62)=0),1,"")</f>
        <v/>
      </c>
      <c r="AH62" s="52" t="str">
        <f>IF(AND(AH$30=$V$62,AH60="",AH61="",SUM($Y$62:AG62)=0),1,"")</f>
        <v/>
      </c>
      <c r="AI62" s="52" t="str">
        <f>IF(AND(AI$30=$V$62,AI60="",AI61="",SUM($Y$62:AH62)=0),1,"")</f>
        <v/>
      </c>
      <c r="AJ62" s="52" t="str">
        <f>IF(AND(AJ$30=$V$62,AJ60="",AJ61="",SUM($Y$62:AI62)=0),1,"")</f>
        <v/>
      </c>
      <c r="AK62" s="52" t="str">
        <f>IF(AND(AK$30=$V$62,AK60="",AK61="",SUM($Y$62:AJ62)=0),1,"")</f>
        <v/>
      </c>
    </row>
    <row r="65" spans="15:39">
      <c r="R65" s="282" t="str">
        <f>IF(W65=1,$W$3,IF(X65=1,$X$3,IF(Y65=1,$Y$3,IF(Z65=1,$Z$3,IF(AA65=1,$AA$3,IF(AB65=1,$AB$3,IF(AC65=1,$AC$3,IF(AD65=1,$AD$3,IF(AE65=1,$AE$3,IF(AF65=1,$AF$3,IF(AG65=1,$AG$3,IF(AH65=1,$AH$3,IF(AI65=1,$AI$3,IF(AJ65=1,$AJ$3,IF(AK65=1,$AK$3,"")))))))))))))))</f>
        <v/>
      </c>
      <c r="S65" s="282" t="str">
        <f>IF(U65=1,U$9,IF(V65=1,V$9,IF(W65=1,W$9,IF(X65=1,X$9,IF(Y65=1,Y$9,IF(Z65=1,Z$9,IF(AA65=1,AA$9,IF(AB65=1,AB$9,IF(AC65=1,AC$9,IF(AD65=1,AD$9,IF(AE65=1,AE$9,"")))))))))))</f>
        <v/>
      </c>
      <c r="T65" s="285" t="s">
        <v>75</v>
      </c>
      <c r="U65" s="42"/>
      <c r="V65" s="35" t="s">
        <v>118</v>
      </c>
      <c r="W65" s="59" t="str">
        <f>IF($V$65=$W$30,1,"")</f>
        <v/>
      </c>
      <c r="X65" s="59" t="str">
        <f>IF(AND($V$65=$X$30,W65=""),1,"")</f>
        <v/>
      </c>
      <c r="Y65" s="59" t="str">
        <f>IF(AND($V$65=$Y$30,X65="",W65=""),1,"")</f>
        <v/>
      </c>
      <c r="Z65" s="59" t="str">
        <f>IF(AND($V$65=$Z$30,W65="",X65="",Y65=""),1,"")</f>
        <v/>
      </c>
      <c r="AA65" s="59" t="str">
        <f>IF(AND($V$65=$AA$30,X65="",Y65="",Z65="",W65=""),1,"")</f>
        <v/>
      </c>
      <c r="AB65" s="59" t="str">
        <f>IF(AND($V$65=$AB$30,Y65="",Z65="",AA65="",X65="",W65=""),1,"")</f>
        <v/>
      </c>
      <c r="AC65" s="59" t="str">
        <f>IF(AND($V$65=AC55,Z65="",AA65="",AB65="",Y65="",X65="",W65=""),1,"")</f>
        <v/>
      </c>
      <c r="AD65" s="59" t="str">
        <f>IF(AND($V$65=AD30,AA65="",AB65="",AC65="",Z65="",Y65="",X65="",W65=""),1,"")</f>
        <v/>
      </c>
      <c r="AE65" s="59" t="str">
        <f>IF(AND($V$65=$AE$30,AB65="",AC65="",AD65="",AA65="",Z65="",Y65="",X65="",W65=""),1,"")</f>
        <v/>
      </c>
      <c r="AF65" s="59" t="str">
        <f>IF(AND($V$65=$AF$30,AC65="",AD65="",AE65="",AB65="",AA65="",Z65="",Y65="",X65="",W65=""),1,"")</f>
        <v/>
      </c>
      <c r="AG65" s="59" t="str">
        <f>IF(AND($V$65=$AG$30,AD65="",AE65="",AF65="",AC65="",AB65="",AA65="",Z65="",Y65="",X65="",W65=""),1,"")</f>
        <v/>
      </c>
      <c r="AH65" s="59" t="str">
        <f>IF(AND($V$65=$AH$30,AE65="",AF65="",AG65="",AD65="",AC65="",AB65="",AA65="",Z65="",Y65="",X65="",W65=""),1,"")</f>
        <v/>
      </c>
      <c r="AI65" s="59" t="str">
        <f>IF(AND($V$65=$AI$30,AF65="",AG65="",AH65="",AE65="",AD65="",AC65="",AB65="",AA65="",Z65="",Y65="",X65="",W65=""),1,"")</f>
        <v/>
      </c>
      <c r="AJ65" s="59" t="str">
        <f>IF(AND($V$65=$AJ$30,AG65="",AH65="",AI65="",AF65="",AE65="",AD65="",AC65="",AB65="",AA65="",Z65="",Y65="",X65="",W65=""),1,"")</f>
        <v/>
      </c>
      <c r="AK65" s="59" t="str">
        <f>IF(AND($V$65=$AK$30,AH65="",AI65="",AJ65="",AG65="",AF65="",AE65="",AD65="",AC65="",AB65="",AA65="",Z65="",Y65="",X65="",W65=""),1,"")</f>
        <v/>
      </c>
    </row>
    <row r="66" spans="15:39">
      <c r="R66" s="282" t="str">
        <f>IF(W66=1,$W$3,IF(X66=1,$X$3,IF(Y66=1,$Y$3,IF(Z66=1,$Z$3,IF(AA66=1,$AA$3,IF(AB66=1,$AB$3,IF(AC66=1,$AC$3,IF(AD66=1,$AD$3,IF(AE66=1,$AE$3,IF(AF66=1,$AF$3,IF(AG66=1,$AG$3,IF(AH66=1,$AH$3,IF(AI66=1,$AI$3,IF(AJ66=1,$AJ$3,IF(AK66=1,$AK$3,"")))))))))))))))</f>
        <v/>
      </c>
      <c r="S66" s="282" t="str">
        <f>IF(U66=1,U$9,IF(V66=1,V$9,IF(W66=1,W$9,IF(X66=1,X$9,IF(Y66=1,Y$9,IF(Z66=1,Z$9,IF(AA66=1,AA$9,IF(AB66=1,AB$9,IF(AC66=1,AC$9,IF(AD66=1,AD$9,IF(AE66=1,AE$9,"")))))))))))</f>
        <v/>
      </c>
      <c r="T66" s="285"/>
      <c r="U66" s="42"/>
      <c r="V66" s="35" t="s">
        <v>118</v>
      </c>
      <c r="W66" s="47"/>
      <c r="X66" s="49" t="str">
        <f>IF(AND(X$30=$V$66,W66="",X65=""),1,"")</f>
        <v/>
      </c>
      <c r="Y66" s="49" t="str">
        <f>IF(AND(Y$30=$V$66,X66="",Y65=""),1,"")</f>
        <v/>
      </c>
      <c r="Z66" s="49" t="str">
        <f>IF(AND(Z$30=$V$66,Y66="",Z65=""),1,"")</f>
        <v/>
      </c>
      <c r="AA66" s="50" t="str">
        <f>IF(AND(AA$30=$V$66,AA65="",SUM($X$66:Z66)=0),1,"")</f>
        <v/>
      </c>
      <c r="AB66" s="50" t="str">
        <f>IF(AND(AB$30=$V$66,AB65="",SUM($X$66:AA66)=0),1,"")</f>
        <v/>
      </c>
      <c r="AC66" s="50" t="str">
        <f>IF(AND(AC$30=$V$66,AC65="",SUM($X$66:AB66)=0),1,"")</f>
        <v/>
      </c>
      <c r="AD66" s="50" t="str">
        <f>IF(AND(AD$30=$V$66,AD65="",SUM($X$66:AC66)=0),1,"")</f>
        <v/>
      </c>
      <c r="AE66" s="50" t="str">
        <f>IF(AND(AE$30=$V$66,AE65="",SUM($X$66:AD66)=0),1,"")</f>
        <v/>
      </c>
      <c r="AF66" s="50" t="str">
        <f>IF(AND(AF$30=$V$66,AF65="",SUM($X$66:AE66)=0),1,"")</f>
        <v/>
      </c>
      <c r="AG66" s="50" t="str">
        <f>IF(AND(AG$30=$V$66,AG65="",SUM($X$66:AF66)=0),1,"")</f>
        <v/>
      </c>
      <c r="AH66" s="50" t="str">
        <f>IF(AND(AH$30=$V$66,AH65="",SUM($X$66:AG66)=0),1,"")</f>
        <v/>
      </c>
      <c r="AI66" s="50" t="str">
        <f>IF(AND(AI$30=$V$66,AI65="",SUM($X$66:AH66)=0),1,"")</f>
        <v/>
      </c>
      <c r="AJ66" s="50" t="str">
        <f>IF(AND(AJ$30=$V$66,AJ65="",SUM($X$66:AI66)=0),1,"")</f>
        <v/>
      </c>
      <c r="AK66" s="50" t="str">
        <f>IF(AND(AK$30=$V$66,AK65="",SUM($X$66:AJ66)=0),1,"")</f>
        <v/>
      </c>
    </row>
    <row r="67" spans="15:39">
      <c r="R67" s="282" t="str">
        <f>IF(W67=1,$W$3,IF(X67=1,$X$3,IF(Y67=1,$Y$3,IF(Z67=1,$Z$3,IF(AA67=1,$AA$3,IF(AB67=1,$AB$3,IF(AC67=1,$AC$3,IF(AD67=1,$AD$3,IF(AE67=1,$AE$3,IF(AF67=1,$AF$3,IF(AG67=1,$AG$3,IF(AH67=1,$AH$3,IF(AI67=1,$AI$3,IF(AJ67=1,$AJ$3,IF(AK67=1,$AK$3,"")))))))))))))))</f>
        <v/>
      </c>
      <c r="S67" s="282" t="str">
        <f>IF(U67=1,U$9,IF(V67=1,V$9,IF(W67=1,W$9,IF(X67=1,X$9,IF(Y67=1,Y$9,IF(Z67=1,Z$9,IF(AA67=1,AA$9,IF(AB67=1,AB$9,IF(AC67=1,AC$9,IF(AD67=1,AD$9,IF(AE67=1,AE$9,"")))))))))))</f>
        <v/>
      </c>
      <c r="T67" s="285"/>
      <c r="U67" s="44"/>
      <c r="V67" s="35" t="s">
        <v>118</v>
      </c>
      <c r="W67" s="47"/>
      <c r="X67" s="47"/>
      <c r="Y67" s="51" t="str">
        <f>IF(AND(Y$30=V67,X67="",Y66="",Y65=""),1,"")</f>
        <v/>
      </c>
      <c r="Z67" s="54" t="str">
        <f>IF(AND(Z$30=V67,Y67="",Z66="",Z65=""),1,"")</f>
        <v/>
      </c>
      <c r="AA67" s="52" t="str">
        <f>IF(AND(AA$30=$V$67,AA65="",AA66="",SUM($Y$67:Z67)=0),1,"")</f>
        <v/>
      </c>
      <c r="AB67" s="52" t="str">
        <f>IF(AND(AB$30=$V$67,AB65="",AB66="",SUM($Y$67:AA67)=0),1,"")</f>
        <v/>
      </c>
      <c r="AC67" s="52" t="str">
        <f>IF(AND(AC$30=$V$67,AC65="",AC66="",SUM($Y$67:AB67)=0),1,"")</f>
        <v/>
      </c>
      <c r="AD67" s="52" t="str">
        <f>IF(AND(AD$30=$V$67,AD65="",AD66="",SUM($Y$67:AC67)=0),1,"")</f>
        <v/>
      </c>
      <c r="AE67" s="52" t="str">
        <f>IF(AND(AE$30=$V$67,AE65="",AE66="",SUM($Y$67:AD67)=0),1,"")</f>
        <v/>
      </c>
      <c r="AF67" s="52" t="str">
        <f>IF(AND(AF$30=$V$67,AF65="",AF66="",SUM($Y$67:AE67)=0),1,"")</f>
        <v/>
      </c>
      <c r="AG67" s="52" t="str">
        <f>IF(AND(AG$30=$V$67,AG65="",AG66="",SUM($Y$67:AF67)=0),1,"")</f>
        <v/>
      </c>
      <c r="AH67" s="52" t="str">
        <f>IF(AND(AH$30=$V$67,AH65="",AH66="",SUM($Y$67:AG67)=0),1,"")</f>
        <v/>
      </c>
      <c r="AI67" s="52" t="str">
        <f>IF(AND(AI$30=$V$67,AI65="",AI66="",SUM($Y$67:AH67)=0),1,"")</f>
        <v/>
      </c>
      <c r="AJ67" s="52" t="str">
        <f>IF(AND(AJ$30=$V$67,AJ65="",AJ66="",SUM($Y$67:AI67)=0),1,"")</f>
        <v/>
      </c>
      <c r="AK67" s="52" t="str">
        <f>IF(AND(AK$30=$V$67,AK65="",AK66="",SUM($Y$67:AJ67)=0),1,"")</f>
        <v/>
      </c>
    </row>
    <row r="71" spans="15:39">
      <c r="O71" s="28" t="str">
        <f>V71</f>
        <v>Mardi</v>
      </c>
      <c r="P71" s="60">
        <f>LEN(Q71)</f>
        <v>0</v>
      </c>
      <c r="Q71" s="353" t="str">
        <f t="shared" ref="Q71:Q77" si="12">(CONCATENATE(IF(W71=1,CONCATENATE("-",W$3,"(",W10,")"),""),IF(X71=1,CONCATENATE("-",X$3,"(",X10,")"),""),IF(Y71=1,CONCATENATE("-",Y$3,"(",Y10,")"),""),IF(Z71=1,CONCATENATE("-",Z$3,"(",Z10,")"),""),IF(AA71=1,CONCATENATE("-",AA$3,"(",AA10,")"),""),IF(AB71=1,CONCATENATE("-",AB$3,"(",AB10,")"),""),IF(AC71=1,CONCATENATE("-",AC$3,"(",AC10,")"),""),IF(AD71=1,CONCATENATE("-",AD$3,"(",AD10,")"),""),IF(AE71=1,CONCATENATE("-",AE$3,"(",AE10,")"),""),IF(AF71=1,CONCATENATE("-",AF$3,"(",AF10,")"),""),IF(AG71=1,CONCATENATE("-",AG$3,"(",AG10,")"),""),IF(AH71=1,CONCATENATE("-",AH$3,"(",AH10,")"),""),IF(AI71=1,CONCATENATE("-",AI$3,"(",AI10,")"),""),IF(AJ71=1,CONCATENATE("-",AJ$3,"(",AJ10,")"),""),IF(AK71=1,CONCATENATE("-",AK$3,"(",AK10,")"),"")))</f>
        <v/>
      </c>
      <c r="R71" s="353"/>
      <c r="S71" s="353"/>
      <c r="V71" t="str">
        <f t="shared" ref="V71:V77" si="13">V10</f>
        <v>Mardi</v>
      </c>
      <c r="W71" s="49" t="str">
        <f>IF((COUNTIF(W10,$AM$71)+COUNTIF(W10,$AM$72)+COUNTIF(W10,$AM$73)+COUNTIF(W10,$AM$74)+COUNTIF(W10,$AM$75)+COUNTIF(W10,$AM$76)+COUNTIF(W10,$AM$77)+COUNTIF(W10,$AM$78)+COUNTIF(W10,$AM$79)+COUNTIF(W10,$AM$80)+COUNTIF(W10,$AM$81))=0,"",COUNTIF(W10,$AM$71)+COUNTIF(W10,$AM$72)+COUNTIF(W10,$AM$73)+COUNTIF(W10,$AM$74)+COUNTIF(W10,$AM$75)+COUNTIF(W10,$AM$76)+COUNTIF(W10,$AM$77)+COUNTIF(W10,$AM$78)+COUNTIF(W10,$AM$79)+COUNTIF(W10,$AM$80)+COUNTIF(W10,$AM$81))</f>
        <v/>
      </c>
      <c r="X71" s="49" t="str">
        <f t="shared" ref="X71:AK71" si="14">IF((COUNTIF(X10,$AM$71)+COUNTIF(X10,$AM$72)+COUNTIF(X10,$AM$73)+COUNTIF(X10,$AM$74)+COUNTIF(X10,$AM$75)+COUNTIF(X10,$AM$76)+COUNTIF(X10,$AM$77)+COUNTIF(X10,$AM$78)+COUNTIF(X10,$AM$79)+COUNTIF(X10,$AM$80)+COUNTIF(X10,$AM$81))=0,"",COUNTIF(X10,$AM$71)+COUNTIF(X10,$AM$72)+COUNTIF(X10,$AM$73)+COUNTIF(X10,$AM$74)+COUNTIF(X10,$AM$75)+COUNTIF(X10,$AM$76)+COUNTIF(X10,$AM$77)+COUNTIF(X10,$AM$78)+COUNTIF(X10,$AM$79)+COUNTIF(X10,$AM$80)+COUNTIF(X10,$AM$81))</f>
        <v/>
      </c>
      <c r="Y71" s="49" t="str">
        <f t="shared" si="14"/>
        <v/>
      </c>
      <c r="Z71" s="49" t="str">
        <f t="shared" si="14"/>
        <v/>
      </c>
      <c r="AA71" s="49" t="str">
        <f t="shared" si="14"/>
        <v/>
      </c>
      <c r="AB71" s="49" t="str">
        <f t="shared" si="14"/>
        <v/>
      </c>
      <c r="AC71" s="49" t="str">
        <f t="shared" si="14"/>
        <v/>
      </c>
      <c r="AD71" s="49" t="str">
        <f t="shared" si="14"/>
        <v/>
      </c>
      <c r="AE71" s="49" t="str">
        <f t="shared" si="14"/>
        <v/>
      </c>
      <c r="AF71" s="49" t="str">
        <f t="shared" si="14"/>
        <v/>
      </c>
      <c r="AG71" s="49" t="str">
        <f t="shared" si="14"/>
        <v/>
      </c>
      <c r="AH71" s="49" t="str">
        <f t="shared" si="14"/>
        <v/>
      </c>
      <c r="AI71" s="49" t="str">
        <f t="shared" si="14"/>
        <v/>
      </c>
      <c r="AJ71" s="49" t="str">
        <f t="shared" si="14"/>
        <v/>
      </c>
      <c r="AK71" s="49" t="str">
        <f t="shared" si="14"/>
        <v/>
      </c>
      <c r="AM71" t="s">
        <v>84</v>
      </c>
    </row>
    <row r="72" spans="15:39">
      <c r="O72" s="28" t="str">
        <f t="shared" ref="O72:O77" si="15">V72</f>
        <v>Mercredi</v>
      </c>
      <c r="P72" s="60">
        <f t="shared" ref="P72:P77" si="16">LEN(Q72)</f>
        <v>0</v>
      </c>
      <c r="Q72" s="353" t="str">
        <f t="shared" si="12"/>
        <v/>
      </c>
      <c r="R72" s="353"/>
      <c r="S72" s="353"/>
      <c r="V72" t="str">
        <f t="shared" si="13"/>
        <v>Mercredi</v>
      </c>
      <c r="W72" s="49" t="str">
        <f t="shared" ref="W72:AK72" si="17">IF((COUNTIF(W11,$AM$71)+COUNTIF(W11,$AM$72)+COUNTIF(W11,$AM$73)+COUNTIF(W11,$AM$74)+COUNTIF(W11,$AM$75)+COUNTIF(W11,$AM$76)+COUNTIF(W11,$AM$77)+COUNTIF(W11,$AM$78)+COUNTIF(W11,$AM$79)+COUNTIF(W11,$AM$80)+COUNTIF(W11,$AM$81))=0,"",COUNTIF(W11,$AM$71)+COUNTIF(W11,$AM$72)+COUNTIF(W11,$AM$73)+COUNTIF(W11,$AM$74)+COUNTIF(W11,$AM$75)+COUNTIF(W11,$AM$76)+COUNTIF(W11,$AM$77)+COUNTIF(W11,$AM$78)+COUNTIF(W11,$AM$79)+COUNTIF(W11,$AM$80)+COUNTIF(W11,$AM$81))</f>
        <v/>
      </c>
      <c r="X72" s="49" t="str">
        <f t="shared" si="17"/>
        <v/>
      </c>
      <c r="Y72" s="49" t="str">
        <f t="shared" si="17"/>
        <v/>
      </c>
      <c r="Z72" s="49" t="str">
        <f t="shared" si="17"/>
        <v/>
      </c>
      <c r="AA72" s="49" t="str">
        <f t="shared" si="17"/>
        <v/>
      </c>
      <c r="AB72" s="49" t="str">
        <f t="shared" si="17"/>
        <v/>
      </c>
      <c r="AC72" s="49" t="str">
        <f t="shared" si="17"/>
        <v/>
      </c>
      <c r="AD72" s="49" t="str">
        <f t="shared" si="17"/>
        <v/>
      </c>
      <c r="AE72" s="49" t="str">
        <f t="shared" si="17"/>
        <v/>
      </c>
      <c r="AF72" s="49" t="str">
        <f t="shared" si="17"/>
        <v/>
      </c>
      <c r="AG72" s="49" t="str">
        <f t="shared" si="17"/>
        <v/>
      </c>
      <c r="AH72" s="49" t="str">
        <f t="shared" si="17"/>
        <v/>
      </c>
      <c r="AI72" s="49" t="str">
        <f t="shared" si="17"/>
        <v/>
      </c>
      <c r="AJ72" s="49" t="str">
        <f t="shared" si="17"/>
        <v/>
      </c>
      <c r="AK72" s="49" t="str">
        <f t="shared" si="17"/>
        <v/>
      </c>
      <c r="AM72" t="s">
        <v>85</v>
      </c>
    </row>
    <row r="73" spans="15:39">
      <c r="O73" s="28" t="str">
        <f t="shared" si="15"/>
        <v>Jeudi</v>
      </c>
      <c r="P73" s="60">
        <f t="shared" si="16"/>
        <v>0</v>
      </c>
      <c r="Q73" s="353" t="str">
        <f t="shared" si="12"/>
        <v/>
      </c>
      <c r="R73" s="353"/>
      <c r="S73" s="353"/>
      <c r="V73" t="str">
        <f t="shared" si="13"/>
        <v>Jeudi</v>
      </c>
      <c r="W73" s="49" t="str">
        <f t="shared" ref="W73:AK73" si="18">IF((COUNTIF(W12,$AM$71)+COUNTIF(W12,$AM$72)+COUNTIF(W12,$AM$73)+COUNTIF(W12,$AM$74)+COUNTIF(W12,$AM$75)+COUNTIF(W12,$AM$76)+COUNTIF(W12,$AM$77)+COUNTIF(W12,$AM$78)+COUNTIF(W12,$AM$79)+COUNTIF(W12,$AM$80)+COUNTIF(W12,$AM$81))=0,"",COUNTIF(W12,$AM$71)+COUNTIF(W12,$AM$72)+COUNTIF(W12,$AM$73)+COUNTIF(W12,$AM$74)+COUNTIF(W12,$AM$75)+COUNTIF(W12,$AM$76)+COUNTIF(W12,$AM$77)+COUNTIF(W12,$AM$78)+COUNTIF(W12,$AM$79)+COUNTIF(W12,$AM$80)+COUNTIF(W12,$AM$81))</f>
        <v/>
      </c>
      <c r="X73" s="49" t="str">
        <f t="shared" si="18"/>
        <v/>
      </c>
      <c r="Y73" s="49" t="str">
        <f t="shared" si="18"/>
        <v/>
      </c>
      <c r="Z73" s="49" t="str">
        <f t="shared" si="18"/>
        <v/>
      </c>
      <c r="AA73" s="49" t="str">
        <f t="shared" si="18"/>
        <v/>
      </c>
      <c r="AB73" s="49" t="str">
        <f t="shared" si="18"/>
        <v/>
      </c>
      <c r="AC73" s="49" t="str">
        <f t="shared" si="18"/>
        <v/>
      </c>
      <c r="AD73" s="49" t="str">
        <f t="shared" si="18"/>
        <v/>
      </c>
      <c r="AE73" s="49" t="str">
        <f t="shared" si="18"/>
        <v/>
      </c>
      <c r="AF73" s="49" t="str">
        <f t="shared" si="18"/>
        <v/>
      </c>
      <c r="AG73" s="49" t="str">
        <f t="shared" si="18"/>
        <v/>
      </c>
      <c r="AH73" s="49" t="str">
        <f t="shared" si="18"/>
        <v/>
      </c>
      <c r="AI73" s="49" t="str">
        <f t="shared" si="18"/>
        <v/>
      </c>
      <c r="AJ73" s="49" t="str">
        <f t="shared" si="18"/>
        <v/>
      </c>
      <c r="AK73" s="49" t="str">
        <f t="shared" si="18"/>
        <v/>
      </c>
      <c r="AM73" t="s">
        <v>190</v>
      </c>
    </row>
    <row r="74" spans="15:39">
      <c r="O74" s="28" t="str">
        <f t="shared" si="15"/>
        <v>Vendredi</v>
      </c>
      <c r="P74" s="60">
        <f t="shared" si="16"/>
        <v>0</v>
      </c>
      <c r="Q74" s="353" t="str">
        <f t="shared" si="12"/>
        <v/>
      </c>
      <c r="R74" s="353"/>
      <c r="S74" s="353"/>
      <c r="V74" t="str">
        <f t="shared" si="13"/>
        <v>Vendredi</v>
      </c>
      <c r="W74" s="49" t="str">
        <f t="shared" ref="W74:AK74" si="19">IF((COUNTIF(W13,$AM$71)+COUNTIF(W13,$AM$72)+COUNTIF(W13,$AM$73)+COUNTIF(W13,$AM$74)+COUNTIF(W13,$AM$75)+COUNTIF(W13,$AM$76)+COUNTIF(W13,$AM$77)+COUNTIF(W13,$AM$78)+COUNTIF(W13,$AM$79)+COUNTIF(W13,$AM$80)+COUNTIF(W13,$AM$81))=0,"",COUNTIF(W13,$AM$71)+COUNTIF(W13,$AM$72)+COUNTIF(W13,$AM$73)+COUNTIF(W13,$AM$74)+COUNTIF(W13,$AM$75)+COUNTIF(W13,$AM$76)+COUNTIF(W13,$AM$77)+COUNTIF(W13,$AM$78)+COUNTIF(W13,$AM$79)+COUNTIF(W13,$AM$80)+COUNTIF(W13,$AM$81))</f>
        <v/>
      </c>
      <c r="X74" s="49" t="str">
        <f t="shared" si="19"/>
        <v/>
      </c>
      <c r="Y74" s="49" t="str">
        <f t="shared" si="19"/>
        <v/>
      </c>
      <c r="Z74" s="49" t="str">
        <f t="shared" si="19"/>
        <v/>
      </c>
      <c r="AA74" s="49" t="str">
        <f t="shared" si="19"/>
        <v/>
      </c>
      <c r="AB74" s="49" t="str">
        <f t="shared" si="19"/>
        <v/>
      </c>
      <c r="AC74" s="49" t="str">
        <f t="shared" si="19"/>
        <v/>
      </c>
      <c r="AD74" s="49" t="str">
        <f t="shared" si="19"/>
        <v/>
      </c>
      <c r="AE74" s="49" t="str">
        <f t="shared" si="19"/>
        <v/>
      </c>
      <c r="AF74" s="49" t="str">
        <f t="shared" si="19"/>
        <v/>
      </c>
      <c r="AG74" s="49" t="str">
        <f t="shared" si="19"/>
        <v/>
      </c>
      <c r="AH74" s="49" t="str">
        <f t="shared" si="19"/>
        <v/>
      </c>
      <c r="AI74" s="49" t="str">
        <f t="shared" si="19"/>
        <v/>
      </c>
      <c r="AJ74" s="49" t="str">
        <f t="shared" si="19"/>
        <v/>
      </c>
      <c r="AK74" s="49" t="str">
        <f t="shared" si="19"/>
        <v/>
      </c>
      <c r="AM74" t="s">
        <v>86</v>
      </c>
    </row>
    <row r="75" spans="15:39">
      <c r="O75" s="28" t="str">
        <f t="shared" si="15"/>
        <v>Samedi</v>
      </c>
      <c r="P75" s="60">
        <f t="shared" si="16"/>
        <v>0</v>
      </c>
      <c r="Q75" s="353" t="str">
        <f t="shared" si="12"/>
        <v/>
      </c>
      <c r="R75" s="353"/>
      <c r="S75" s="353"/>
      <c r="V75" t="str">
        <f t="shared" si="13"/>
        <v>Samedi</v>
      </c>
      <c r="W75" s="49" t="str">
        <f t="shared" ref="W75:AK75" si="20">IF((COUNTIF(W14,$AM$71)+COUNTIF(W14,$AM$72)+COUNTIF(W14,$AM$73)+COUNTIF(W14,$AM$74)+COUNTIF(W14,$AM$75)+COUNTIF(W14,$AM$76)+COUNTIF(W14,$AM$77)+COUNTIF(W14,$AM$78)+COUNTIF(W14,$AM$79)+COUNTIF(W14,$AM$80)+COUNTIF(W14,$AM$81))=0,"",COUNTIF(W14,$AM$71)+COUNTIF(W14,$AM$72)+COUNTIF(W14,$AM$73)+COUNTIF(W14,$AM$74)+COUNTIF(W14,$AM$75)+COUNTIF(W14,$AM$76)+COUNTIF(W14,$AM$77)+COUNTIF(W14,$AM$78)+COUNTIF(W14,$AM$79)+COUNTIF(W14,$AM$80)+COUNTIF(W14,$AM$81))</f>
        <v/>
      </c>
      <c r="X75" s="49" t="str">
        <f t="shared" si="20"/>
        <v/>
      </c>
      <c r="Y75" s="49" t="str">
        <f t="shared" si="20"/>
        <v/>
      </c>
      <c r="Z75" s="49" t="str">
        <f t="shared" si="20"/>
        <v/>
      </c>
      <c r="AA75" s="49" t="str">
        <f t="shared" si="20"/>
        <v/>
      </c>
      <c r="AB75" s="49" t="str">
        <f t="shared" si="20"/>
        <v/>
      </c>
      <c r="AC75" s="49" t="str">
        <f t="shared" si="20"/>
        <v/>
      </c>
      <c r="AD75" s="49" t="str">
        <f t="shared" si="20"/>
        <v/>
      </c>
      <c r="AE75" s="49" t="str">
        <f t="shared" si="20"/>
        <v/>
      </c>
      <c r="AF75" s="49" t="str">
        <f t="shared" si="20"/>
        <v/>
      </c>
      <c r="AG75" s="49" t="str">
        <f t="shared" si="20"/>
        <v/>
      </c>
      <c r="AH75" s="49" t="str">
        <f t="shared" si="20"/>
        <v/>
      </c>
      <c r="AI75" s="49" t="str">
        <f t="shared" si="20"/>
        <v/>
      </c>
      <c r="AJ75" s="49" t="str">
        <f t="shared" si="20"/>
        <v/>
      </c>
      <c r="AK75" s="49" t="str">
        <f t="shared" si="20"/>
        <v/>
      </c>
      <c r="AM75" t="s">
        <v>185</v>
      </c>
    </row>
    <row r="76" spans="15:39">
      <c r="O76" s="28" t="str">
        <f t="shared" si="15"/>
        <v>Dimanche</v>
      </c>
      <c r="P76" s="60">
        <f t="shared" si="16"/>
        <v>0</v>
      </c>
      <c r="Q76" s="353" t="str">
        <f t="shared" si="12"/>
        <v/>
      </c>
      <c r="R76" s="353"/>
      <c r="S76" s="353"/>
      <c r="V76" t="str">
        <f t="shared" si="13"/>
        <v>Dimanche</v>
      </c>
      <c r="W76" s="49" t="str">
        <f t="shared" ref="W76:AK76" si="21">IF((COUNTIF(W15,$AM$71)+COUNTIF(W15,$AM$72)+COUNTIF(W15,$AM$73)+COUNTIF(W15,$AM$74)+COUNTIF(W15,$AM$75)+COUNTIF(W15,$AM$76)+COUNTIF(W15,$AM$77)+COUNTIF(W15,$AM$78)+COUNTIF(W15,$AM$79)+COUNTIF(W15,$AM$80)+COUNTIF(W15,$AM$81))=0,"",COUNTIF(W15,$AM$71)+COUNTIF(W15,$AM$72)+COUNTIF(W15,$AM$73)+COUNTIF(W15,$AM$74)+COUNTIF(W15,$AM$75)+COUNTIF(W15,$AM$76)+COUNTIF(W15,$AM$77)+COUNTIF(W15,$AM$78)+COUNTIF(W15,$AM$79)+COUNTIF(W15,$AM$80)+COUNTIF(W15,$AM$81))</f>
        <v/>
      </c>
      <c r="X76" s="49" t="str">
        <f t="shared" si="21"/>
        <v/>
      </c>
      <c r="Y76" s="49" t="str">
        <f t="shared" si="21"/>
        <v/>
      </c>
      <c r="Z76" s="49" t="str">
        <f t="shared" si="21"/>
        <v/>
      </c>
      <c r="AA76" s="49" t="str">
        <f t="shared" si="21"/>
        <v/>
      </c>
      <c r="AB76" s="49" t="str">
        <f t="shared" si="21"/>
        <v/>
      </c>
      <c r="AC76" s="49" t="str">
        <f t="shared" si="21"/>
        <v/>
      </c>
      <c r="AD76" s="49" t="str">
        <f t="shared" si="21"/>
        <v/>
      </c>
      <c r="AE76" s="49" t="str">
        <f t="shared" si="21"/>
        <v/>
      </c>
      <c r="AF76" s="49" t="str">
        <f t="shared" si="21"/>
        <v/>
      </c>
      <c r="AG76" s="49" t="str">
        <f t="shared" si="21"/>
        <v/>
      </c>
      <c r="AH76" s="49" t="str">
        <f t="shared" si="21"/>
        <v/>
      </c>
      <c r="AI76" s="49" t="str">
        <f t="shared" si="21"/>
        <v/>
      </c>
      <c r="AJ76" s="49" t="str">
        <f t="shared" si="21"/>
        <v/>
      </c>
      <c r="AK76" s="49" t="str">
        <f t="shared" si="21"/>
        <v/>
      </c>
      <c r="AM76" t="s">
        <v>87</v>
      </c>
    </row>
    <row r="77" spans="15:39">
      <c r="O77" s="28" t="str">
        <f t="shared" si="15"/>
        <v>Lundi</v>
      </c>
      <c r="P77" s="60">
        <f t="shared" si="16"/>
        <v>0</v>
      </c>
      <c r="Q77" s="353" t="str">
        <f t="shared" si="12"/>
        <v/>
      </c>
      <c r="R77" s="353"/>
      <c r="S77" s="353"/>
      <c r="V77" t="str">
        <f t="shared" si="13"/>
        <v>Lundi</v>
      </c>
      <c r="W77" s="49" t="str">
        <f t="shared" ref="W77:AK77" si="22">IF((COUNTIF(W16,$AM$71)+COUNTIF(W16,$AM$72)+COUNTIF(W16,$AM$73)+COUNTIF(W16,$AM$74)+COUNTIF(W16,$AM$75)+COUNTIF(W16,$AM$76)+COUNTIF(W16,$AM$77)+COUNTIF(W16,$AM$78)+COUNTIF(W16,$AM$79)+COUNTIF(W16,$AM$80)+COUNTIF(W16,$AM$81))=0,"",COUNTIF(W16,$AM$71)+COUNTIF(W16,$AM$72)+COUNTIF(W16,$AM$73)+COUNTIF(W16,$AM$74)+COUNTIF(W16,$AM$75)+COUNTIF(W16,$AM$76)+COUNTIF(W16,$AM$77)+COUNTIF(W16,$AM$78)+COUNTIF(W16,$AM$79)+COUNTIF(W16,$AM$80)+COUNTIF(W16,$AM$81))</f>
        <v/>
      </c>
      <c r="X77" s="49" t="str">
        <f t="shared" si="22"/>
        <v/>
      </c>
      <c r="Y77" s="49" t="str">
        <f t="shared" si="22"/>
        <v/>
      </c>
      <c r="Z77" s="49" t="str">
        <f t="shared" si="22"/>
        <v/>
      </c>
      <c r="AA77" s="49" t="str">
        <f t="shared" si="22"/>
        <v/>
      </c>
      <c r="AB77" s="49" t="str">
        <f t="shared" si="22"/>
        <v/>
      </c>
      <c r="AC77" s="49" t="str">
        <f t="shared" si="22"/>
        <v/>
      </c>
      <c r="AD77" s="49" t="str">
        <f t="shared" si="22"/>
        <v/>
      </c>
      <c r="AE77" s="49" t="str">
        <f t="shared" si="22"/>
        <v/>
      </c>
      <c r="AF77" s="49" t="str">
        <f t="shared" si="22"/>
        <v/>
      </c>
      <c r="AG77" s="49" t="str">
        <f t="shared" si="22"/>
        <v/>
      </c>
      <c r="AH77" s="49" t="str">
        <f t="shared" si="22"/>
        <v/>
      </c>
      <c r="AI77" s="49" t="str">
        <f t="shared" si="22"/>
        <v/>
      </c>
      <c r="AJ77" s="49" t="str">
        <f t="shared" si="22"/>
        <v/>
      </c>
      <c r="AK77" s="49" t="str">
        <f t="shared" si="22"/>
        <v/>
      </c>
      <c r="AM77" t="s">
        <v>88</v>
      </c>
    </row>
    <row r="78" spans="15:39" hidden="1">
      <c r="Q78" s="353"/>
      <c r="R78" s="353"/>
      <c r="S78" s="35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M78" t="s">
        <v>89</v>
      </c>
    </row>
    <row r="79" spans="15:39">
      <c r="AM79" t="s">
        <v>168</v>
      </c>
    </row>
    <row r="80" spans="15:39">
      <c r="AM80" t="s">
        <v>167</v>
      </c>
    </row>
    <row r="81" spans="39:39">
      <c r="AM81" t="s">
        <v>169</v>
      </c>
    </row>
  </sheetData>
  <customSheetViews>
    <customSheetView guid="{F70ED257-6500-45F9-BB39-25762CB995B7}" scale="90" hiddenRows="1" hiddenColumns="1">
      <selection activeCell="M33" sqref="M33"/>
      <pageMargins left="0.7" right="0.7" top="0.48958333333333331" bottom="0.75" header="0.3" footer="0.3"/>
      <pageSetup paperSize="9" orientation="landscape" r:id="rId1"/>
    </customSheetView>
    <customSheetView guid="{C4D1E1AA-0767-4155-84D1-B7EC4AEE3A81}" scale="90" hiddenColumns="1">
      <selection activeCell="L2" sqref="L2"/>
      <pageMargins left="0.7" right="0.7" top="0.48958333333333331" bottom="0.75" header="0.3" footer="0.3"/>
      <pageSetup paperSize="9" orientation="landscape" r:id="rId2"/>
      <headerFooter>
        <oddFooter>&amp;R&amp;D    &amp;T</oddFooter>
      </headerFooter>
    </customSheetView>
    <customSheetView guid="{E24660A2-A9A5-4194-AFCA-3DC0C806A436}" scale="90" showPageBreaks="1" hiddenRows="1" hiddenColumns="1">
      <selection activeCell="O21" sqref="O21"/>
      <pageMargins left="0.7" right="0.7" top="0.48958333333333331" bottom="0.75" header="0.3" footer="0.3"/>
      <pageSetup paperSize="9" orientation="landscape" r:id="rId3"/>
    </customSheetView>
    <customSheetView guid="{7C6D0D25-5827-46F5-8AC0-AA27A1AF4EDF}" scale="90" showPageBreaks="1" hiddenRows="1" hiddenColumns="1">
      <selection activeCell="I5" sqref="I5:K5"/>
      <pageMargins left="0.7" right="0.7" top="0.48958333333333331" bottom="0.75" header="0.3" footer="0.3"/>
      <pageSetup paperSize="9" orientation="landscape" r:id="rId4"/>
    </customSheetView>
    <customSheetView guid="{8B8DDDCA-ED87-44BD-AF41-39F5DF03A87F}" scale="90" hiddenColumns="1" topLeftCell="L1">
      <selection activeCell="AT8" sqref="AT8:AT18"/>
      <pageMargins left="0.7" right="0.7" top="0.48958333333333331" bottom="0.75" header="0.3" footer="0.3"/>
      <pageSetup paperSize="9" orientation="landscape" r:id="rId5"/>
    </customSheetView>
    <customSheetView guid="{E6F3DB2E-FA8C-4919-8600-AEC7CECDCAA8}" scale="90" showPageBreaks="1" hiddenColumns="1">
      <selection activeCell="L2" sqref="L2"/>
      <pageMargins left="0.7" right="0.7" top="0.48958333333333331" bottom="0.75" header="0.3" footer="0.3"/>
      <pageSetup paperSize="9" orientation="landscape" r:id="rId6"/>
      <headerFooter>
        <oddFooter>&amp;R&amp;D    &amp;T</oddFooter>
      </headerFooter>
    </customSheetView>
    <customSheetView guid="{C40A97C5-2357-461D-87DA-466F47D8D674}" scale="90" showPageBreaks="1" hiddenRows="1" hiddenColumns="1">
      <selection activeCell="O16" sqref="O16"/>
      <pageMargins left="0.7" right="0.7" top="0.48958333333333331" bottom="0.75" header="0.3" footer="0.3"/>
      <pageSetup paperSize="9" orientation="landscape" r:id="rId7"/>
    </customSheetView>
    <customSheetView guid="{54485540-756B-4F55-9139-53D6EA279739}" scale="90" hiddenRows="1" hiddenColumns="1">
      <selection activeCell="M33" sqref="M33"/>
      <pageMargins left="0.7" right="0.7" top="0.48958333333333331" bottom="0.75" header="0.3" footer="0.3"/>
      <pageSetup paperSize="9" orientation="landscape" r:id="rId8"/>
    </customSheetView>
  </customSheetViews>
  <mergeCells count="99">
    <mergeCell ref="I9:K9"/>
    <mergeCell ref="I10:K10"/>
    <mergeCell ref="B3:D3"/>
    <mergeCell ref="E9:F10"/>
    <mergeCell ref="D7:D8"/>
    <mergeCell ref="E5:F6"/>
    <mergeCell ref="E7:F8"/>
    <mergeCell ref="B5:C8"/>
    <mergeCell ref="D5:D6"/>
    <mergeCell ref="E3:H3"/>
    <mergeCell ref="I3:K3"/>
    <mergeCell ref="G9:H10"/>
    <mergeCell ref="D13:D14"/>
    <mergeCell ref="B15:C18"/>
    <mergeCell ref="D15:D16"/>
    <mergeCell ref="D17:D18"/>
    <mergeCell ref="B20:D25"/>
    <mergeCell ref="B9:C14"/>
    <mergeCell ref="D9:D10"/>
    <mergeCell ref="D11:D12"/>
    <mergeCell ref="I18:K18"/>
    <mergeCell ref="I17:K17"/>
    <mergeCell ref="I16:K16"/>
    <mergeCell ref="I11:K11"/>
    <mergeCell ref="I12:K12"/>
    <mergeCell ref="I13:K13"/>
    <mergeCell ref="I14:K14"/>
    <mergeCell ref="I15:K15"/>
    <mergeCell ref="E17:F18"/>
    <mergeCell ref="E11:F12"/>
    <mergeCell ref="E13:F14"/>
    <mergeCell ref="E15:F16"/>
    <mergeCell ref="G11:H12"/>
    <mergeCell ref="G13:H14"/>
    <mergeCell ref="G15:H16"/>
    <mergeCell ref="G17:H18"/>
    <mergeCell ref="Q78:S78"/>
    <mergeCell ref="R65:S65"/>
    <mergeCell ref="T65:T67"/>
    <mergeCell ref="R66:S66"/>
    <mergeCell ref="R67:S67"/>
    <mergeCell ref="Q71:S71"/>
    <mergeCell ref="Q72:S72"/>
    <mergeCell ref="Q73:S73"/>
    <mergeCell ref="Q74:S74"/>
    <mergeCell ref="Q75:S75"/>
    <mergeCell ref="Q76:S76"/>
    <mergeCell ref="Q77:S77"/>
    <mergeCell ref="R55:S55"/>
    <mergeCell ref="T55:T57"/>
    <mergeCell ref="R56:S56"/>
    <mergeCell ref="R57:S57"/>
    <mergeCell ref="R60:S60"/>
    <mergeCell ref="T60:T62"/>
    <mergeCell ref="R61:S61"/>
    <mergeCell ref="R62:S62"/>
    <mergeCell ref="R45:S45"/>
    <mergeCell ref="T45:T47"/>
    <mergeCell ref="R46:S46"/>
    <mergeCell ref="R47:S47"/>
    <mergeCell ref="R50:S50"/>
    <mergeCell ref="T50:T52"/>
    <mergeCell ref="R51:S51"/>
    <mergeCell ref="R52:S52"/>
    <mergeCell ref="R35:S35"/>
    <mergeCell ref="T35:T37"/>
    <mergeCell ref="R36:S36"/>
    <mergeCell ref="R37:S37"/>
    <mergeCell ref="R40:S40"/>
    <mergeCell ref="T40:T42"/>
    <mergeCell ref="R41:S41"/>
    <mergeCell ref="R42:S42"/>
    <mergeCell ref="T31:T33"/>
    <mergeCell ref="R32:S32"/>
    <mergeCell ref="R33:S33"/>
    <mergeCell ref="R29:S30"/>
    <mergeCell ref="R31:S31"/>
    <mergeCell ref="AK3:AK8"/>
    <mergeCell ref="Z3:Z8"/>
    <mergeCell ref="AA3:AA8"/>
    <mergeCell ref="AB3:AB8"/>
    <mergeCell ref="AC3:AC8"/>
    <mergeCell ref="AD3:AD8"/>
    <mergeCell ref="AF3:AF8"/>
    <mergeCell ref="AG3:AG8"/>
    <mergeCell ref="AH3:AH8"/>
    <mergeCell ref="AI3:AI8"/>
    <mergeCell ref="AJ3:AJ8"/>
    <mergeCell ref="AE3:AE8"/>
    <mergeCell ref="W3:W8"/>
    <mergeCell ref="X3:X8"/>
    <mergeCell ref="Y3:Y8"/>
    <mergeCell ref="B4:L4"/>
    <mergeCell ref="G5:H6"/>
    <mergeCell ref="G7:H8"/>
    <mergeCell ref="I5:K5"/>
    <mergeCell ref="I6:K6"/>
    <mergeCell ref="I7:K7"/>
    <mergeCell ref="I8:K8"/>
  </mergeCells>
  <dataValidations count="1">
    <dataValidation type="list" allowBlank="1" showInputMessage="1" showErrorMessage="1" sqref="L2">
      <formula1>Semaines</formula1>
    </dataValidation>
  </dataValidations>
  <pageMargins left="0.7" right="0.7" top="0.48958333333333331" bottom="0.75" header="0.3" footer="0.3"/>
  <pageSetup paperSize="9" orientation="landscape" r:id="rId9"/>
  <drawing r:id="rId10"/>
  <legacy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B2:BD83"/>
  <sheetViews>
    <sheetView zoomScale="85" zoomScaleNormal="85" zoomScaleSheetLayoutView="90" workbookViewId="0">
      <selection activeCell="B2" sqref="B2:L32"/>
    </sheetView>
  </sheetViews>
  <sheetFormatPr baseColWidth="10" defaultRowHeight="15"/>
  <cols>
    <col min="1" max="1" width="4.140625" customWidth="1"/>
    <col min="2" max="3" width="7.28515625" customWidth="1"/>
    <col min="4" max="5" width="14.5703125" customWidth="1"/>
    <col min="6" max="6" width="22.5703125" customWidth="1"/>
    <col min="7" max="8" width="11.42578125" customWidth="1"/>
    <col min="9" max="9" width="8.7109375" style="3" customWidth="1"/>
    <col min="12" max="12" width="8.7109375" style="3" customWidth="1"/>
    <col min="13" max="13" width="11.42578125" style="3" customWidth="1"/>
    <col min="14" max="16" width="11.42578125" style="28" customWidth="1"/>
    <col min="17" max="17" width="11.42578125" style="60" customWidth="1"/>
    <col min="18" max="18" width="12.85546875" style="28" customWidth="1"/>
    <col min="19" max="19" width="11.42578125" style="28" customWidth="1"/>
    <col min="20" max="20" width="6.140625" customWidth="1"/>
    <col min="21" max="21" width="11.42578125" style="3" customWidth="1"/>
    <col min="22" max="22" width="11.42578125" customWidth="1"/>
    <col min="23" max="37" width="8.7109375" customWidth="1"/>
    <col min="38" max="38" width="5.140625" customWidth="1"/>
    <col min="39" max="41" width="11.42578125" customWidth="1"/>
    <col min="43" max="43" width="33.85546875" customWidth="1"/>
    <col min="44" max="44" width="17.7109375" customWidth="1"/>
    <col min="56" max="56" width="11.42578125" customWidth="1"/>
  </cols>
  <sheetData>
    <row r="2" spans="2:56">
      <c r="B2" s="186" t="str">
        <f>CONCATENATE("Du ",Q12,"/",R12,"/",S12," au ",Q13,"/",R13,"/",S13)</f>
        <v>Du 21/10/2019 au 27/10/2019</v>
      </c>
      <c r="C2" s="186"/>
      <c r="D2" s="186"/>
      <c r="E2" s="96"/>
      <c r="I2" s="192" t="s">
        <v>191</v>
      </c>
      <c r="J2" s="59">
        <v>42</v>
      </c>
      <c r="K2" s="59">
        <f>Planning_général!C2</f>
        <v>2019</v>
      </c>
      <c r="L2" s="187"/>
      <c r="M2" s="106"/>
      <c r="N2" s="86"/>
      <c r="O2" s="24"/>
      <c r="P2" s="24"/>
      <c r="Q2" s="86"/>
      <c r="R2" s="24"/>
      <c r="S2" s="24"/>
    </row>
    <row r="3" spans="2:56">
      <c r="B3" s="188"/>
      <c r="C3" s="188"/>
      <c r="D3" s="188"/>
      <c r="E3" s="189"/>
      <c r="F3" s="160"/>
      <c r="G3" s="160"/>
      <c r="H3" s="160"/>
      <c r="I3" s="191"/>
      <c r="J3" s="190"/>
      <c r="K3" s="190"/>
      <c r="L3" s="190"/>
      <c r="M3" s="106"/>
      <c r="N3" s="86"/>
      <c r="O3" s="24"/>
      <c r="P3" s="24"/>
      <c r="Q3" s="86"/>
      <c r="R3" s="24"/>
      <c r="S3" s="24"/>
    </row>
    <row r="4" spans="2:56" ht="30" customHeight="1">
      <c r="B4" s="474" t="s">
        <v>27</v>
      </c>
      <c r="C4" s="475"/>
      <c r="D4" s="498" t="s">
        <v>28</v>
      </c>
      <c r="E4" s="498"/>
      <c r="F4" s="498"/>
      <c r="G4" s="467" t="s">
        <v>237</v>
      </c>
      <c r="H4" s="468"/>
      <c r="I4" s="217" t="s">
        <v>236</v>
      </c>
      <c r="J4" s="467" t="s">
        <v>237</v>
      </c>
      <c r="K4" s="468"/>
      <c r="L4" s="217" t="s">
        <v>236</v>
      </c>
      <c r="M4" s="107"/>
      <c r="N4" s="25"/>
      <c r="O4" s="25"/>
      <c r="P4" s="25"/>
      <c r="Q4" s="25"/>
      <c r="R4" s="25"/>
      <c r="S4" s="25"/>
      <c r="W4" s="354" t="str">
        <f>IF(Planning_général!$E32=0,"",Planning_général!$E32)</f>
        <v>Resp Equipe 2</v>
      </c>
      <c r="X4" s="354" t="str">
        <f>IF(Planning_général!$E33=0,"",Planning_général!$E33)</f>
        <v>Equipe 2_Tech 1</v>
      </c>
      <c r="Y4" s="354" t="str">
        <f>IF(Planning_général!$E34=0,"",Planning_général!$E34)</f>
        <v>Equipe 2_Tech 2</v>
      </c>
      <c r="Z4" s="354" t="str">
        <f>IF(Planning_général!$E35=0,"",Planning_général!$E35)</f>
        <v>Equipe 2_Tech 3</v>
      </c>
      <c r="AA4" s="354" t="str">
        <f>IF(Planning_général!$E36=0,"",Planning_général!$E36)</f>
        <v>Equipe 2_Tech 4</v>
      </c>
      <c r="AB4" s="354" t="str">
        <f>IF(Planning_général!$E37=0,"",Planning_général!$E37)</f>
        <v>Equipe 2_Tech 5</v>
      </c>
      <c r="AC4" s="354" t="str">
        <f>IF(Planning_général!$E38=0,"",Planning_général!$E38)</f>
        <v>Equipe 2_Tech 6</v>
      </c>
      <c r="AD4" s="354" t="str">
        <f>IF(Planning_général!$E39=0,"",Planning_général!$E39)</f>
        <v>Equipe 2_Tech 7</v>
      </c>
      <c r="AE4" s="354" t="e">
        <f>IF(Planning_général!#REF!=0,"",Planning_général!#REF!)</f>
        <v>#REF!</v>
      </c>
      <c r="AF4" s="354" t="str">
        <f>IF(Planning_général!$E41=0,"",Planning_général!$E41)</f>
        <v>Equipe 2_Tech 9</v>
      </c>
      <c r="AG4" s="354" t="str">
        <f>IF(Planning_général!$E42=0,"",Planning_général!$E42)</f>
        <v>Equipe 2_Tech 10</v>
      </c>
      <c r="AH4" s="354" t="str">
        <f>IF(Planning_général!$E43=0,"",Planning_général!$E43)</f>
        <v>Equipe 2_Tech 11</v>
      </c>
      <c r="AI4" s="354" t="str">
        <f>IF(Planning_général!$E44=0,"",Planning_général!$E44)</f>
        <v>Equipe 2_Tech 12</v>
      </c>
      <c r="AJ4" s="354" t="str">
        <f>IF(Planning_général!$E40=0,"",Planning_général!$E40)</f>
        <v>Equipe 2_Tech 8</v>
      </c>
      <c r="AK4" s="354" t="str">
        <f>IF(Planning_général!$E46=0,"",Planning_général!$E46)</f>
        <v/>
      </c>
    </row>
    <row r="5" spans="2:56" ht="18" customHeight="1">
      <c r="B5" s="476"/>
      <c r="C5" s="477"/>
      <c r="D5" s="499"/>
      <c r="E5" s="499"/>
      <c r="F5" s="499"/>
      <c r="G5" s="470" t="s">
        <v>119</v>
      </c>
      <c r="H5" s="471"/>
      <c r="I5" s="472"/>
      <c r="J5" s="478" t="s">
        <v>120</v>
      </c>
      <c r="K5" s="478"/>
      <c r="L5" s="478"/>
      <c r="M5" s="181"/>
      <c r="N5" s="21"/>
      <c r="O5" s="21"/>
      <c r="P5" s="21"/>
      <c r="Q5" s="62"/>
      <c r="R5" s="21"/>
      <c r="S5" s="21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2:56" ht="15" customHeight="1">
      <c r="B6" s="431" t="s">
        <v>76</v>
      </c>
      <c r="C6" s="431"/>
      <c r="D6" s="446" t="s">
        <v>235</v>
      </c>
      <c r="E6" s="447"/>
      <c r="F6" s="493" t="s">
        <v>234</v>
      </c>
      <c r="G6" s="486" t="str">
        <f>IF(R40="","",R40)</f>
        <v/>
      </c>
      <c r="H6" s="487"/>
      <c r="I6" s="490" t="str">
        <f>IF(ISERROR(VLOOKUP(G6,Planning_général!$E$32:$F$46,2,0)),"",VLOOKUP(G6,Planning_général!$E$32:$F$46,2,0))</f>
        <v/>
      </c>
      <c r="J6" s="486" t="str">
        <f>IF(R42="","",R42)</f>
        <v/>
      </c>
      <c r="K6" s="487"/>
      <c r="L6" s="490" t="str">
        <f>IF(ISERROR(VLOOKUP(J6,Planning_général!$E$32:$F$46,2,0)),"",VLOOKUP(J6,Planning_général!$E$32:$F$46,2,0))</f>
        <v/>
      </c>
      <c r="M6" s="183"/>
      <c r="N6" s="21"/>
      <c r="O6" s="21"/>
      <c r="P6" s="63" t="s">
        <v>91</v>
      </c>
      <c r="Q6" s="64">
        <f>DATE(K2,1,1)</f>
        <v>43466</v>
      </c>
      <c r="R6" s="65">
        <f>Q6</f>
        <v>43466</v>
      </c>
      <c r="S6" s="21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354"/>
      <c r="AK6" s="354"/>
    </row>
    <row r="7" spans="2:56">
      <c r="B7" s="431"/>
      <c r="C7" s="431"/>
      <c r="D7" s="448"/>
      <c r="E7" s="449"/>
      <c r="F7" s="494"/>
      <c r="G7" s="488"/>
      <c r="H7" s="489"/>
      <c r="I7" s="491"/>
      <c r="J7" s="488"/>
      <c r="K7" s="489"/>
      <c r="L7" s="491"/>
      <c r="M7" s="183"/>
      <c r="N7" s="21"/>
      <c r="O7" s="21"/>
      <c r="P7" s="63" t="s">
        <v>90</v>
      </c>
      <c r="Q7" s="66">
        <f>(R6)+($J$2)*7-WEEKDAY(Q6,2)+1</f>
        <v>43759</v>
      </c>
      <c r="R7" s="63"/>
      <c r="S7" s="21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BD7" s="7" t="s">
        <v>37</v>
      </c>
    </row>
    <row r="8" spans="2:56">
      <c r="B8" s="431"/>
      <c r="C8" s="431"/>
      <c r="D8" s="448"/>
      <c r="E8" s="449"/>
      <c r="F8" s="494"/>
      <c r="G8" s="488" t="str">
        <f>IF(R41="","",R41)</f>
        <v/>
      </c>
      <c r="H8" s="489"/>
      <c r="I8" s="491" t="str">
        <f>IF(ISERROR(VLOOKUP(G8,Planning_général!$E$32:$F$46,2,0)),"",VLOOKUP(G8,Planning_général!$E$32:$F$46,2,0))</f>
        <v/>
      </c>
      <c r="J8" s="488" t="str">
        <f>IF(R43="","",R43)</f>
        <v/>
      </c>
      <c r="K8" s="489"/>
      <c r="L8" s="491" t="str">
        <f>IF(ISERROR(VLOOKUP(J8,Planning_général!$E$32:$F$46,2,0)),"",VLOOKUP(J8,Planning_général!$E$32:$F$46,2,0))</f>
        <v/>
      </c>
      <c r="M8" s="183"/>
      <c r="N8" s="21"/>
      <c r="O8" s="21"/>
      <c r="P8" s="63" t="s">
        <v>92</v>
      </c>
      <c r="Q8" s="67">
        <f>Q7+6</f>
        <v>43765</v>
      </c>
      <c r="R8" s="63"/>
      <c r="S8" s="21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354"/>
      <c r="AK8" s="354"/>
      <c r="BD8" s="7">
        <v>1</v>
      </c>
    </row>
    <row r="9" spans="2:56">
      <c r="B9" s="431"/>
      <c r="C9" s="431"/>
      <c r="D9" s="450"/>
      <c r="E9" s="451"/>
      <c r="F9" s="495"/>
      <c r="G9" s="484"/>
      <c r="H9" s="485"/>
      <c r="I9" s="501"/>
      <c r="J9" s="488"/>
      <c r="K9" s="489"/>
      <c r="L9" s="491"/>
      <c r="M9" s="183"/>
      <c r="N9" s="21"/>
      <c r="O9" s="21"/>
      <c r="P9" s="21"/>
      <c r="Q9" s="62"/>
      <c r="R9" s="21"/>
      <c r="S9" s="21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  <c r="AT9" s="157" t="s">
        <v>26</v>
      </c>
      <c r="BD9" s="7">
        <v>2</v>
      </c>
    </row>
    <row r="10" spans="2:56" s="3" customFormat="1" ht="12.95" customHeight="1">
      <c r="B10" s="431" t="s">
        <v>93</v>
      </c>
      <c r="C10" s="431"/>
      <c r="D10" s="452" t="s">
        <v>184</v>
      </c>
      <c r="E10" s="453"/>
      <c r="F10" s="496" t="s">
        <v>181</v>
      </c>
      <c r="G10" s="479" t="str">
        <f>IF(R37="","",CONCATENATE(R37,    "    ( ", Q37, " )"))</f>
        <v/>
      </c>
      <c r="H10" s="479"/>
      <c r="I10" s="479"/>
      <c r="J10" s="479"/>
      <c r="K10" s="479"/>
      <c r="L10" s="479"/>
      <c r="M10" s="182"/>
      <c r="N10" s="22"/>
      <c r="O10" s="22"/>
      <c r="P10" s="22"/>
      <c r="Q10" s="22"/>
      <c r="R10" s="22"/>
      <c r="S10" s="22"/>
      <c r="V10" s="19" t="s">
        <v>26</v>
      </c>
      <c r="W10" s="20">
        <f>IF(VLOOKUP(W4,Planning_général!$E$17:$F$62,2,0)=0,"Cde abs",VLOOKUP(W4,Planning_général!$E$17:$F$62,2,0))</f>
        <v>5390</v>
      </c>
      <c r="X10" s="20">
        <f>IF(VLOOKUP(X4,Planning_général!$E$17:$F$62,2,0)=0,"Cde abs",VLOOKUP(X4,Planning_général!$E$17:$F$62,2,0))</f>
        <v>2908</v>
      </c>
      <c r="Y10" s="20">
        <f>IF(VLOOKUP(Y4,Planning_général!$E$17:$F$62,2,0)=0,"Cde abs",VLOOKUP(Y4,Planning_général!$E$17:$F$62,2,0))</f>
        <v>3553</v>
      </c>
      <c r="Z10" s="20">
        <f>IF(VLOOKUP(Z4,Planning_général!$E$17:$F$62,2,0)=0,"Cde abs",VLOOKUP(Z4,Planning_général!$E$17:$F$62,2,0))</f>
        <v>3737</v>
      </c>
      <c r="AA10" s="20">
        <f>IF(VLOOKUP(AA4,Planning_général!$E$17:$F$62,2,0)=0,"Cde abs",VLOOKUP(AA4,Planning_général!$E$17:$F$62,2,0))</f>
        <v>3546</v>
      </c>
      <c r="AB10" s="20">
        <f>IF(VLOOKUP(AB4,Planning_général!$E$17:$F$62,2,0)=0,"Cde abs",VLOOKUP(AB4,Planning_général!$E$17:$F$62,2,0))</f>
        <v>6742</v>
      </c>
      <c r="AC10" s="20">
        <f>IF(VLOOKUP(AC4,Planning_général!$E$17:$F$62,2,0)=0,"Cde abs",VLOOKUP(AC4,Planning_général!$E$17:$F$62,2,0))</f>
        <v>1136</v>
      </c>
      <c r="AD10" s="20">
        <f>IF(VLOOKUP(AD4,Planning_général!$E$17:$F$62,2,0)=0,"Cde abs",VLOOKUP(AD4,Planning_général!$E$17:$F$62,2,0))</f>
        <v>1410</v>
      </c>
      <c r="AE10" s="20" t="e">
        <f>IF(VLOOKUP(AE4,Planning_général!$E$17:$F$62,2,0)=0,"Cde abs",VLOOKUP(AE4,Planning_général!$E$17:$F$62,2,0))</f>
        <v>#REF!</v>
      </c>
      <c r="AF10" s="20">
        <f>IF(VLOOKUP(AF4,Planning_général!$E$17:$F$62,2,0)=0,"Cde abs",VLOOKUP(AF4,Planning_général!$E$17:$F$62,2,0))</f>
        <v>5885</v>
      </c>
      <c r="AG10" s="20">
        <f>IF(VLOOKUP(AG4,Planning_général!$E$17:$F$62,2,0)=0,"Cde abs",VLOOKUP(AG4,Planning_général!$E$17:$F$62,2,0))</f>
        <v>9353</v>
      </c>
      <c r="AH10" s="20">
        <f>IF(VLOOKUP(AH4,Planning_général!$E$17:$F$62,2,0)=0,"Cde abs",VLOOKUP(AH4,Planning_général!$E$17:$F$62,2,0))</f>
        <v>6746</v>
      </c>
      <c r="AI10" s="20">
        <f>IF(VLOOKUP(AI4,Planning_général!$E$17:$F$62,2,0)=0,"Cde abs",VLOOKUP(AI4,Planning_général!$E$17:$F$62,2,0))</f>
        <v>9600</v>
      </c>
      <c r="AJ10" s="20">
        <f>IF(VLOOKUP(AJ4,Planning_général!$E$17:$F$62,2,0)=0,"Cde abs",VLOOKUP(AJ4,Planning_général!$E$17:$F$62,2,0))</f>
        <v>7202</v>
      </c>
      <c r="AK10" s="20" t="e">
        <f>IF(AK4=0,"",IF(VLOOKUP(AK4,Planning_général!$E$17:$F$62,2,0)=0,"Cde abs",VLOOKUP(AK4,Planning_général!$E$17:$F$62,2,0)))</f>
        <v>#N/A</v>
      </c>
      <c r="AO10" s="59" t="s">
        <v>26</v>
      </c>
      <c r="AP10" s="59" t="s">
        <v>73</v>
      </c>
      <c r="AQ10" s="59" t="s">
        <v>28</v>
      </c>
      <c r="AR10" s="59" t="s">
        <v>54</v>
      </c>
      <c r="AT10" s="158" t="s">
        <v>182</v>
      </c>
      <c r="BD10" s="7">
        <v>3</v>
      </c>
    </row>
    <row r="11" spans="2:56" ht="12.95" customHeight="1">
      <c r="B11" s="431"/>
      <c r="C11" s="431"/>
      <c r="D11" s="454"/>
      <c r="E11" s="455"/>
      <c r="F11" s="494"/>
      <c r="G11" s="480"/>
      <c r="H11" s="480"/>
      <c r="I11" s="480"/>
      <c r="J11" s="480"/>
      <c r="K11" s="480"/>
      <c r="L11" s="480"/>
      <c r="M11" s="182"/>
      <c r="N11" s="21"/>
      <c r="O11" s="21"/>
      <c r="P11" s="21"/>
      <c r="Q11" s="62"/>
      <c r="R11" s="21"/>
      <c r="S11" s="21"/>
      <c r="U11" s="23" t="str">
        <f>Planning_général!G10</f>
        <v>M</v>
      </c>
      <c r="V11" s="17" t="str">
        <f>VLOOKUP(U11,Planning_général!$NV$20:$NW$26,2,0)</f>
        <v>Mardi</v>
      </c>
      <c r="W11" s="70">
        <f>VLOOKUP(W4,Planning_général!$E$32:$NM$32,((($J$2*7)+2)-6),0)</f>
        <v>0</v>
      </c>
      <c r="X11" s="70">
        <f>IF(ISNA(VLOOKUP(X4,Planning_général!$E$33:$NM$33,((($J$2*7)+2)-6),0)),0,VLOOKUP(X4,Planning_général!$E$33:$NM$33,((($J$2*7)+2)-6),0))</f>
        <v>0</v>
      </c>
      <c r="Y11" s="70">
        <f>VLOOKUP(Y4,Planning_général!$E$34:$NM$34,((($J$2*7)+2)-6),0)</f>
        <v>0</v>
      </c>
      <c r="Z11" s="70">
        <f>VLOOKUP(Z4,Planning_général!$E$35:$NM$35,((($J$2*7)+2)-6),0)</f>
        <v>0</v>
      </c>
      <c r="AA11" s="70">
        <f>VLOOKUP(AA4,Planning_général!$E$36:$NM$36,((($J$2*7)+2)-6),0)</f>
        <v>0</v>
      </c>
      <c r="AB11" s="70">
        <f>VLOOKUP(AB4,Planning_général!$E$37:$NM$37,((($J$2*7)+2)-6),0)</f>
        <v>0</v>
      </c>
      <c r="AC11" s="18">
        <f>VLOOKUP($AC$4,Planning_général!$E$38:$NM$38,((($J$2*7)+2)-6),0)</f>
        <v>0</v>
      </c>
      <c r="AD11" s="18">
        <f>VLOOKUP($AD$4,Planning_général!$E$39:$NM$39,((($J$2*7)+2)-6),0)</f>
        <v>0</v>
      </c>
      <c r="AE11" s="18" t="e">
        <f>VLOOKUP($AE$4,Planning_général!#REF!,((($J$2*7)+2)-6),0)</f>
        <v>#REF!</v>
      </c>
      <c r="AF11" s="18">
        <f>VLOOKUP($AF$4,Planning_général!$E$41:$NM$41,((($J$2*7)+2)-6),0)</f>
        <v>0</v>
      </c>
      <c r="AG11" s="18">
        <f>VLOOKUP($AG$4,Planning_général!$E$42:$NM$42,((($J$2*7)+2)-6),0)</f>
        <v>0</v>
      </c>
      <c r="AH11" s="18">
        <f>VLOOKUP($AH$4,Planning_général!$E$43:$NM$43,((($J$2*7)+2)-6),0)</f>
        <v>0</v>
      </c>
      <c r="AI11" s="18">
        <f>VLOOKUP($AI$4,Planning_général!$E$44:$NM$44,((($J$2*7)+2)-6),0)</f>
        <v>0</v>
      </c>
      <c r="AJ11" s="18">
        <f>VLOOKUP($AJ$4,Planning_général!$E$40:$NM$40,((($J$2*7)+2)-6),0)</f>
        <v>0</v>
      </c>
      <c r="AK11" s="18">
        <f>IF(ISNA(VLOOKUP($AK$4,Planning_général!$E$46:$NM$46,((($J$2*7)+2)-6),0)),0,VLOOKUP($AK$4,Planning_général!$E$46:$NM$46,((($J$2*7)+2)-6),0))</f>
        <v>0</v>
      </c>
      <c r="AO11" s="15" t="s">
        <v>94</v>
      </c>
      <c r="AP11" s="15" t="s">
        <v>100</v>
      </c>
      <c r="AQ11" s="15" t="s">
        <v>56</v>
      </c>
      <c r="AR11" s="15" t="s">
        <v>96</v>
      </c>
      <c r="AT11" s="158" t="s">
        <v>85</v>
      </c>
      <c r="BD11" s="7">
        <v>4</v>
      </c>
    </row>
    <row r="12" spans="2:56" ht="12.95" customHeight="1">
      <c r="B12" s="431"/>
      <c r="C12" s="431"/>
      <c r="D12" s="454"/>
      <c r="E12" s="455"/>
      <c r="F12" s="494"/>
      <c r="G12" s="500" t="str">
        <f>IF(R38="","",CONCATENATE(R38,    "    ( ", Q38, " )"))</f>
        <v/>
      </c>
      <c r="H12" s="500"/>
      <c r="I12" s="500"/>
      <c r="J12" s="500"/>
      <c r="K12" s="500"/>
      <c r="L12" s="500"/>
      <c r="M12" s="182"/>
      <c r="N12" s="21"/>
      <c r="O12" s="21"/>
      <c r="P12" s="61">
        <f>Q7</f>
        <v>43759</v>
      </c>
      <c r="Q12" s="62">
        <f>DAY(P12)</f>
        <v>21</v>
      </c>
      <c r="R12" s="62">
        <f>MONTH(P12)</f>
        <v>10</v>
      </c>
      <c r="S12" s="22">
        <f>YEAR(P12)</f>
        <v>2019</v>
      </c>
      <c r="U12" s="23" t="str">
        <f>Planning_général!H10</f>
        <v>Me</v>
      </c>
      <c r="V12" s="17" t="str">
        <f>VLOOKUP(U12,Planning_général!$NV$20:$NW$26,2,0)</f>
        <v>Mercredi</v>
      </c>
      <c r="W12" s="70">
        <f>VLOOKUP($W$4,Planning_général!$E$32:$NM$32,((($J$2*7)+2)-5),0)</f>
        <v>0</v>
      </c>
      <c r="X12" s="70">
        <f>VLOOKUP($X$4,Planning_général!$E$33:$NM$33,((($J$2*7)+2)-5),0)</f>
        <v>0</v>
      </c>
      <c r="Y12" s="70">
        <f>VLOOKUP($Y$4,Planning_général!$E$34:$NM$34,((($J$2*7)+2)-5),0)</f>
        <v>0</v>
      </c>
      <c r="Z12" s="70">
        <f>VLOOKUP($Z$4,Planning_général!$E$35:$NM$35,((($J$2*7)+2)-5),0)</f>
        <v>0</v>
      </c>
      <c r="AA12" s="70">
        <f>VLOOKUP($AA$4,Planning_général!$E$36:$NM$36,((($J$2*7)+2)-5),0)</f>
        <v>0</v>
      </c>
      <c r="AB12" s="70">
        <f>VLOOKUP($AB$4,Planning_général!$E$37:$NM$37,((($J$2*7)+2)-5),0)</f>
        <v>0</v>
      </c>
      <c r="AC12" s="18">
        <f>VLOOKUP($AC$4,Planning_général!$E$38:$NM$38,((($J$2*7)+2)-5),0)</f>
        <v>0</v>
      </c>
      <c r="AD12" s="18">
        <f>VLOOKUP($AD$4,Planning_général!$E$39:$NM$39,((($J$2*7)+2)-5),0)</f>
        <v>0</v>
      </c>
      <c r="AE12" s="18" t="e">
        <f>VLOOKUP($AE$4,Planning_général!#REF!,((($J$2*7)+2)-5),0)</f>
        <v>#REF!</v>
      </c>
      <c r="AF12" s="18">
        <f>VLOOKUP($AF$4,Planning_général!$E$41:$NM$41,((($J$2*7)+2)-5),0)</f>
        <v>0</v>
      </c>
      <c r="AG12" s="18">
        <f>VLOOKUP($AG$4,Planning_général!$E$42:$NM$42,((($J$2*7)+2)-5),0)</f>
        <v>0</v>
      </c>
      <c r="AH12" s="18">
        <f>VLOOKUP($AH$4,Planning_général!$E$43:$NM$43,((($J$2*7)+2)-5),0)</f>
        <v>0</v>
      </c>
      <c r="AI12" s="18">
        <f>VLOOKUP($AI$4,Planning_général!$E$44:$NM$44,((($J$2*7)+2)-5),0)</f>
        <v>0</v>
      </c>
      <c r="AJ12" s="18">
        <f>VLOOKUP($AJ$4,Planning_général!$E$40:$NM$40,((($J$2*7)+2)-5),0)</f>
        <v>0</v>
      </c>
      <c r="AK12" s="18">
        <f>IF(ISNA(VLOOKUP($AK$4,Planning_général!$E$46:$NM$46,((($J$2*7)+2)-5),0)),0,VLOOKUP($AK$4,Planning_général!$E$46:$NM$46,((($J$2*7)+2)-5),0))</f>
        <v>0</v>
      </c>
      <c r="AO12" s="15" t="s">
        <v>95</v>
      </c>
      <c r="AP12" s="15" t="s">
        <v>101</v>
      </c>
      <c r="AQ12" s="15" t="s">
        <v>56</v>
      </c>
      <c r="AR12" s="15" t="s">
        <v>97</v>
      </c>
      <c r="AT12" s="158" t="s">
        <v>190</v>
      </c>
      <c r="BD12" s="7">
        <v>5</v>
      </c>
    </row>
    <row r="13" spans="2:56" ht="12.95" customHeight="1">
      <c r="B13" s="431"/>
      <c r="C13" s="431"/>
      <c r="D13" s="456"/>
      <c r="E13" s="457"/>
      <c r="F13" s="495"/>
      <c r="G13" s="479"/>
      <c r="H13" s="479"/>
      <c r="I13" s="479"/>
      <c r="J13" s="479"/>
      <c r="K13" s="479"/>
      <c r="L13" s="479"/>
      <c r="M13" s="183"/>
      <c r="N13" s="21"/>
      <c r="O13" s="21"/>
      <c r="P13" s="61">
        <f>Q8</f>
        <v>43765</v>
      </c>
      <c r="Q13" s="62">
        <f>DAY(P13)</f>
        <v>27</v>
      </c>
      <c r="R13" s="62">
        <f>MONTH(P13)</f>
        <v>10</v>
      </c>
      <c r="S13" s="22">
        <f>YEAR(P13)</f>
        <v>2019</v>
      </c>
      <c r="U13" s="23" t="str">
        <f>Planning_général!I10</f>
        <v>J</v>
      </c>
      <c r="V13" s="17" t="str">
        <f>VLOOKUP(U13,Planning_général!$NV$20:$NW$26,2,0)</f>
        <v>Jeudi</v>
      </c>
      <c r="W13" s="70">
        <f>VLOOKUP($W$4,Planning_général!$E$32:$NM$32,((($J$2*7)+2)-4),0)</f>
        <v>0</v>
      </c>
      <c r="X13" s="70">
        <f>VLOOKUP($X$4,Planning_général!$E$33:$NM$33,((($J$2*7)+2)-4),0)</f>
        <v>0</v>
      </c>
      <c r="Y13" s="70">
        <f>VLOOKUP($Y$4,Planning_général!$E$34:$NM$34,((($J$2*7)+2)-4),0)</f>
        <v>0</v>
      </c>
      <c r="Z13" s="70">
        <f>VLOOKUP($Z$4,Planning_général!$E$35:$NM$35,((($J$2*7)+2)-4),0)</f>
        <v>0</v>
      </c>
      <c r="AA13" s="70">
        <f>VLOOKUP($AA$4,Planning_général!$E$36:$NM$36,((($J$2*7)+2)-4),0)</f>
        <v>0</v>
      </c>
      <c r="AB13" s="70">
        <f>VLOOKUP($AB$4,Planning_général!$E$37:$NM$37,((($J$2*7)+2)-4),0)</f>
        <v>0</v>
      </c>
      <c r="AC13" s="18">
        <f>VLOOKUP($AC$4,Planning_général!$E$38:$NM$38,((($J$2*7)+2)-4),0)</f>
        <v>0</v>
      </c>
      <c r="AD13" s="18">
        <f>VLOOKUP($AD$4,Planning_général!$E$39:$NM$39,((($J$2*7)+2)-4),0)</f>
        <v>0</v>
      </c>
      <c r="AE13" s="18" t="e">
        <f>VLOOKUP($AE$4,Planning_général!#REF!,((($J$2*7)+2)-4),0)</f>
        <v>#REF!</v>
      </c>
      <c r="AF13" s="18">
        <f>VLOOKUP($AF$4,Planning_général!$E$41:$NM$41,((($J$2*7)+2)-4),0)</f>
        <v>0</v>
      </c>
      <c r="AG13" s="18">
        <f>VLOOKUP($AG$4,Planning_général!$E$42:$NM$42,((($J$2*7)+2)-4),0)</f>
        <v>0</v>
      </c>
      <c r="AH13" s="18">
        <f>VLOOKUP($AH$4,Planning_général!$E$43:$NM$43,((($J$2*7)+2)-4),0)</f>
        <v>0</v>
      </c>
      <c r="AI13" s="18">
        <f>VLOOKUP($AI$4,Planning_général!$E$44:$NM$44,((($J$2*7)+2)-4),0)</f>
        <v>0</v>
      </c>
      <c r="AJ13" s="18">
        <f>VLOOKUP($AJ$4,Planning_général!$E$40:$NM$40,((($J$2*7)+2)-4),0)</f>
        <v>0</v>
      </c>
      <c r="AK13" s="18">
        <f>IF(ISNA(VLOOKUP($AK$4,Planning_général!$E$46:$NM$46,((($J$2*7)+2)-4),0)),0,VLOOKUP($AK$4,Planning_général!$E$46:$NM$46,((($J$2*7)+2)-4),0))</f>
        <v>0</v>
      </c>
      <c r="AO13" s="15" t="s">
        <v>98</v>
      </c>
      <c r="AP13" s="15" t="s">
        <v>102</v>
      </c>
      <c r="AQ13" s="15" t="s">
        <v>111</v>
      </c>
      <c r="AR13" s="15" t="s">
        <v>112</v>
      </c>
      <c r="AT13" s="158" t="s">
        <v>86</v>
      </c>
      <c r="BD13" s="7">
        <v>6</v>
      </c>
    </row>
    <row r="14" spans="2:56" ht="12" customHeight="1">
      <c r="B14" s="431" t="s">
        <v>77</v>
      </c>
      <c r="C14" s="431"/>
      <c r="D14" s="419" t="s">
        <v>121</v>
      </c>
      <c r="E14" s="458"/>
      <c r="F14" s="496" t="s">
        <v>122</v>
      </c>
      <c r="G14" s="486" t="str">
        <f>IF(R46="","",R46)</f>
        <v/>
      </c>
      <c r="H14" s="487"/>
      <c r="I14" s="490" t="str">
        <f>IF(ISERROR(VLOOKUP(G14,Planning_général!$E$32:$F$46,2,0)),"",VLOOKUP(G14,Planning_général!$E$32:$F$46,2,0))</f>
        <v/>
      </c>
      <c r="J14" s="486" t="str">
        <f>IF(R48="","",R48)</f>
        <v/>
      </c>
      <c r="K14" s="487"/>
      <c r="L14" s="490" t="str">
        <f>IF(ISERROR(VLOOKUP(J14,Planning_général!$E$32:$F$46,2,0)),"",VLOOKUP(J14,Planning_général!$E$32:$F$46,2,0))</f>
        <v/>
      </c>
      <c r="M14" s="183"/>
      <c r="N14" s="26"/>
      <c r="O14" s="26"/>
      <c r="P14" s="26"/>
      <c r="Q14" s="26"/>
      <c r="R14" s="26"/>
      <c r="S14" s="26"/>
      <c r="U14" s="23" t="str">
        <f>Planning_général!J10</f>
        <v>V</v>
      </c>
      <c r="V14" s="17" t="str">
        <f>VLOOKUP(U14,Planning_général!$NV$20:$NW$26,2,0)</f>
        <v>Vendredi</v>
      </c>
      <c r="W14" s="70">
        <f>VLOOKUP($W$4,Planning_général!$E$32:$NM$32,((($J$2*7)+2)-3),0)</f>
        <v>0</v>
      </c>
      <c r="X14" s="70">
        <f>VLOOKUP($X$4,Planning_général!$E$33:$NM$33,((($J$2*7)+2)-3),0)</f>
        <v>0</v>
      </c>
      <c r="Y14" s="70">
        <f>VLOOKUP($Y$4,Planning_général!$E$34:$NM$34,((($J$2*7)+2)-3),0)</f>
        <v>0</v>
      </c>
      <c r="Z14" s="70">
        <f>VLOOKUP($Z$4,Planning_général!$E$35:$NM$35,((($J$2*7)+2)-3),0)</f>
        <v>0</v>
      </c>
      <c r="AA14" s="70">
        <f>VLOOKUP($AA$4,Planning_général!$E$36:$NM$36,((($J$2*7)+2)-3),0)</f>
        <v>0</v>
      </c>
      <c r="AB14" s="70">
        <f>VLOOKUP($AB$4,Planning_général!$E$37:$NM$37,((($J$2*7)+2)-3),0)</f>
        <v>0</v>
      </c>
      <c r="AC14" s="18">
        <f>VLOOKUP($AC$4,Planning_général!$E$38:$NM$38,((($J$2*7)+2)-3),0)</f>
        <v>0</v>
      </c>
      <c r="AD14" s="18">
        <f>VLOOKUP($AD$4,Planning_général!$E$39:$NM$39,((($J$2*7)+2)-3),0)</f>
        <v>0</v>
      </c>
      <c r="AE14" s="18" t="e">
        <f>VLOOKUP($AE$4,Planning_général!#REF!,((($J$2*7)+2)-3),0)</f>
        <v>#REF!</v>
      </c>
      <c r="AF14" s="18">
        <f>VLOOKUP($AF$4,Planning_général!$E$41:$NM$41,((($J$2*7)+2)-3),0)</f>
        <v>0</v>
      </c>
      <c r="AG14" s="18">
        <f>VLOOKUP($AG$4,Planning_général!$E$42:$NM$42,((($J$2*7)+2)-3),0)</f>
        <v>0</v>
      </c>
      <c r="AH14" s="18">
        <f>VLOOKUP($AH$4,Planning_général!$E$43:$NM$43,((($J$2*7)+2)-3),0)</f>
        <v>0</v>
      </c>
      <c r="AI14" s="18">
        <f>VLOOKUP($AI$4,Planning_général!$E$44:$NM$44,((($J$2*7)+2)-3),0)</f>
        <v>0</v>
      </c>
      <c r="AJ14" s="18">
        <f>VLOOKUP($AJ$4,Planning_général!$E$40:$NM$40,((($J$2*7)+2)-3),0)</f>
        <v>0</v>
      </c>
      <c r="AK14" s="18">
        <f>IF(ISNA(VLOOKUP($AK$4,Planning_général!$E$46:$NM$46,((($J$2*7)+2)-3),0)),0,VLOOKUP($AK$4,Planning_général!$E$46:$NM$46,((($J$2*7)+2)-3),0))</f>
        <v>0</v>
      </c>
      <c r="AO14" s="15" t="s">
        <v>99</v>
      </c>
      <c r="AP14" s="15" t="s">
        <v>103</v>
      </c>
      <c r="AQ14" s="15" t="s">
        <v>111</v>
      </c>
      <c r="AR14" s="15" t="s">
        <v>112</v>
      </c>
      <c r="AT14" s="158" t="s">
        <v>185</v>
      </c>
      <c r="BD14" s="7">
        <v>7</v>
      </c>
    </row>
    <row r="15" spans="2:56" ht="12" customHeight="1">
      <c r="B15" s="431"/>
      <c r="C15" s="431"/>
      <c r="D15" s="459"/>
      <c r="E15" s="460"/>
      <c r="F15" s="494"/>
      <c r="G15" s="488"/>
      <c r="H15" s="489"/>
      <c r="I15" s="491"/>
      <c r="J15" s="488"/>
      <c r="K15" s="489"/>
      <c r="L15" s="491"/>
      <c r="M15" s="183"/>
      <c r="N15" s="26"/>
      <c r="O15" s="26"/>
      <c r="P15" s="26"/>
      <c r="Q15" s="26"/>
      <c r="R15" s="26"/>
      <c r="S15" s="26"/>
      <c r="U15" s="23" t="str">
        <f>Planning_général!K10</f>
        <v>S</v>
      </c>
      <c r="V15" s="17" t="str">
        <f>VLOOKUP(U15,Planning_général!$NV$20:$NW$26,2,0)</f>
        <v>Samedi</v>
      </c>
      <c r="W15" s="70">
        <f>VLOOKUP($W$4,Planning_général!$E$32:$NM$32,((($J$2*7)+2)-2),0)</f>
        <v>0</v>
      </c>
      <c r="X15" s="70">
        <f>VLOOKUP($X$4,Planning_général!$E$33:$NM$33,((($J$2*7)+2)-2),0)</f>
        <v>0</v>
      </c>
      <c r="Y15" s="70">
        <f>VLOOKUP($Y$4,Planning_général!$E$34:$NM$34,((($J$2*7)+2)-2),0)</f>
        <v>0</v>
      </c>
      <c r="Z15" s="70">
        <f>VLOOKUP($Z$4,Planning_général!$E$35:$NM$35,((($J$2*7)+2)-2),0)</f>
        <v>0</v>
      </c>
      <c r="AA15" s="70">
        <f>VLOOKUP($AA$4,Planning_général!$E$36:$NM$36,((($J$2*7)+2)-2),0)</f>
        <v>0</v>
      </c>
      <c r="AB15" s="70">
        <f>VLOOKUP($AB$4,Planning_général!$E$37:$NM$37,((($J$2*7)+2)-2),0)</f>
        <v>0</v>
      </c>
      <c r="AC15" s="18">
        <f>VLOOKUP($AC$4,Planning_général!$E$38:$NM$38,((($J$2*7)+2)-2),0)</f>
        <v>0</v>
      </c>
      <c r="AD15" s="18">
        <f>VLOOKUP($AD$4,Planning_général!$E$39:$NM$39,((($J$2*7)+2)-2),0)</f>
        <v>0</v>
      </c>
      <c r="AE15" s="18" t="e">
        <f>VLOOKUP($AE$4,Planning_général!#REF!,((($J$2*7)+2)-2),0)</f>
        <v>#REF!</v>
      </c>
      <c r="AF15" s="18">
        <f>VLOOKUP($AF$4,Planning_général!$E$41:$NM$41,((($J$2*7)+2)-2),0)</f>
        <v>0</v>
      </c>
      <c r="AG15" s="18">
        <f>VLOOKUP($AG$4,Planning_général!$E$42:$NM$42,((($J$2*7)+2)-2),0)</f>
        <v>0</v>
      </c>
      <c r="AH15" s="18">
        <f>VLOOKUP($AH$4,Planning_général!$E$43:$NM$43,((($J$2*7)+2)-2),0)</f>
        <v>0</v>
      </c>
      <c r="AI15" s="18">
        <f>VLOOKUP($AI$4,Planning_général!$E$44:$NM$44,((($J$2*7)+2)-2),0)</f>
        <v>0</v>
      </c>
      <c r="AJ15" s="18">
        <f>VLOOKUP($AJ$4,Planning_général!$E$40:$NM$40,((($J$2*7)+2)-2),0)</f>
        <v>0</v>
      </c>
      <c r="AK15" s="18">
        <f>IF(ISNA(VLOOKUP($AK$4,Planning_général!$E$46:$NM$46,((($J$2*7)+2)-2),0)),0,VLOOKUP($AK$4,Planning_général!$E$46:$NM$46,((($J$2*7)+2)-2),0))</f>
        <v>0</v>
      </c>
      <c r="AO15" s="15" t="s">
        <v>104</v>
      </c>
      <c r="AP15" s="15" t="s">
        <v>106</v>
      </c>
      <c r="AQ15" s="15" t="s">
        <v>115</v>
      </c>
      <c r="AR15" s="15" t="s">
        <v>116</v>
      </c>
      <c r="AT15" s="158" t="s">
        <v>87</v>
      </c>
      <c r="BD15" s="7">
        <v>8</v>
      </c>
    </row>
    <row r="16" spans="2:56" ht="12" customHeight="1">
      <c r="B16" s="431"/>
      <c r="C16" s="431"/>
      <c r="D16" s="459"/>
      <c r="E16" s="460"/>
      <c r="F16" s="494"/>
      <c r="G16" s="488" t="str">
        <f>IF(R47="","",R47)</f>
        <v/>
      </c>
      <c r="H16" s="489"/>
      <c r="I16" s="491" t="str">
        <f>IF(ISERROR(VLOOKUP(G16,Planning_général!$E$32:$F$46,2,0)),"",VLOOKUP(G16,Planning_général!$E$32:$F$46,2,0))</f>
        <v/>
      </c>
      <c r="J16" s="488" t="str">
        <f>IF(R49="","",R49)</f>
        <v/>
      </c>
      <c r="K16" s="489"/>
      <c r="L16" s="491" t="str">
        <f>IF(ISERROR(VLOOKUP(J16,Planning_général!$E$32:$F$46,2,0)),"",VLOOKUP(J16,Planning_général!$E$32:$F$46,2,0))</f>
        <v/>
      </c>
      <c r="M16" s="183"/>
      <c r="N16" s="26"/>
      <c r="O16" s="26"/>
      <c r="P16" s="26"/>
      <c r="Q16" s="26"/>
      <c r="R16" s="26"/>
      <c r="S16" s="26"/>
      <c r="U16" s="23" t="str">
        <f>Planning_général!L10</f>
        <v>D</v>
      </c>
      <c r="V16" s="17" t="str">
        <f>VLOOKUP(U16,Planning_général!$NV$20:$NW$26,2,0)</f>
        <v>Dimanche</v>
      </c>
      <c r="W16" s="70">
        <f>VLOOKUP($W$4,Planning_général!$E$32:$NM$32,((($J$2*7)+2)-1),0)</f>
        <v>0</v>
      </c>
      <c r="X16" s="70">
        <f>VLOOKUP($X$4,Planning_général!$E$33:$NM$33,((($J$2*7)+2)-1),0)</f>
        <v>0</v>
      </c>
      <c r="Y16" s="70">
        <f>VLOOKUP($Y$4,Planning_général!$E$34:$NM$34,((($J$2*7)+2)-1),0)</f>
        <v>0</v>
      </c>
      <c r="Z16" s="70">
        <f>VLOOKUP($Z$4,Planning_général!$E$35:$NM$35,((($J$2*7)+2)-1),0)</f>
        <v>0</v>
      </c>
      <c r="AA16" s="70">
        <f>VLOOKUP($AA$4,Planning_général!$E$36:$NM$36,((($J$2*7)+2)-1),0)</f>
        <v>0</v>
      </c>
      <c r="AB16" s="70">
        <f>VLOOKUP($AB$4,Planning_général!$E$37:$NM$37,((($J$2*7)+2)-1),0)</f>
        <v>0</v>
      </c>
      <c r="AC16" s="18">
        <f>VLOOKUP($AC$4,Planning_général!$E$38:$NM$38,((($J$2*7)+2)-1),0)</f>
        <v>0</v>
      </c>
      <c r="AD16" s="18">
        <f>VLOOKUP($AD$4,Planning_général!$E$39:$NM$39,((($J$2*7)+2)-1),0)</f>
        <v>0</v>
      </c>
      <c r="AE16" s="18" t="e">
        <f>VLOOKUP($AE$4,Planning_général!#REF!,((($J$2*7)+2)-1),0)</f>
        <v>#REF!</v>
      </c>
      <c r="AF16" s="18">
        <f>VLOOKUP($AF$4,Planning_général!$E$41:$NM$41,((($J$2*7)+2)-1),0)</f>
        <v>0</v>
      </c>
      <c r="AG16" s="18">
        <f>VLOOKUP($AG$4,Planning_général!$E$42:$NM$42,((($J$2*7)+2)-1),0)</f>
        <v>0</v>
      </c>
      <c r="AH16" s="18">
        <f>VLOOKUP($AH$4,Planning_général!$E$43:$NM$43,((($J$2*7)+2)-1),0)</f>
        <v>0</v>
      </c>
      <c r="AI16" s="18">
        <f>VLOOKUP($AI$4,Planning_général!$E$44:$NM$44,((($J$2*7)+2)-1),0)</f>
        <v>0</v>
      </c>
      <c r="AJ16" s="18">
        <f>VLOOKUP($AJ$4,Planning_général!$E$40:$NM$40,((($J$2*7)+2)-1),0)</f>
        <v>0</v>
      </c>
      <c r="AK16" s="18">
        <f>IF(ISNA(VLOOKUP($AK$4,Planning_général!$E$46:$NM$46,((($J$2*7)+2)-1),0)),0,VLOOKUP($AK$4,Planning_général!$E$46:$NM$46,((($J$2*7)+2)-1),0))</f>
        <v>0</v>
      </c>
      <c r="AO16" s="15" t="s">
        <v>105</v>
      </c>
      <c r="AP16" s="15" t="s">
        <v>107</v>
      </c>
      <c r="AQ16" s="15" t="s">
        <v>115</v>
      </c>
      <c r="AR16" s="15" t="s">
        <v>64</v>
      </c>
      <c r="AT16" s="158" t="s">
        <v>88</v>
      </c>
      <c r="BD16" s="7">
        <v>9</v>
      </c>
    </row>
    <row r="17" spans="2:56" ht="12" customHeight="1">
      <c r="B17" s="431"/>
      <c r="C17" s="431"/>
      <c r="D17" s="421"/>
      <c r="E17" s="461"/>
      <c r="F17" s="495"/>
      <c r="G17" s="488"/>
      <c r="H17" s="489"/>
      <c r="I17" s="491"/>
      <c r="J17" s="488"/>
      <c r="K17" s="489"/>
      <c r="L17" s="491"/>
      <c r="M17" s="183"/>
      <c r="N17" s="26"/>
      <c r="O17" s="26"/>
      <c r="P17" s="26"/>
      <c r="Q17" s="26"/>
      <c r="R17" s="26"/>
      <c r="S17" s="26"/>
      <c r="U17" s="23" t="str">
        <f>Planning_général!M10</f>
        <v>L</v>
      </c>
      <c r="V17" s="17" t="str">
        <f>VLOOKUP(U17,Planning_général!$NV$20:$NW$26,2,0)</f>
        <v>Lundi</v>
      </c>
      <c r="W17" s="70">
        <f>VLOOKUP($W$4,Planning_général!$E$32:$NM$32,((($J$2*7)+2)-0),0)</f>
        <v>0</v>
      </c>
      <c r="X17" s="70">
        <f>VLOOKUP($X$4,Planning_général!$E$33:$NM$33,((($J$2*7)+2)-0),0)</f>
        <v>0</v>
      </c>
      <c r="Y17" s="70">
        <f>VLOOKUP($Y$4,Planning_général!$E$34:$NM$34,((($J$2*7)+2)-0),0)</f>
        <v>0</v>
      </c>
      <c r="Z17" s="70">
        <f>VLOOKUP($Z$4,Planning_général!$E$35:$NM$35,((($J$2*7)+2)-0),0)</f>
        <v>0</v>
      </c>
      <c r="AA17" s="70">
        <f>VLOOKUP($AA$4,Planning_général!$E$36:$NM$36,((($J$2*7)+2)-0),0)</f>
        <v>0</v>
      </c>
      <c r="AB17" s="70">
        <f>VLOOKUP($AB$4,Planning_général!$E$37:$NM$37,((($J$2*7)+2)-0),0)</f>
        <v>0</v>
      </c>
      <c r="AC17" s="18">
        <f>VLOOKUP($AC$4,Planning_général!$E$38:$NM$38,((($J$2*7)+2)-0),0)</f>
        <v>0</v>
      </c>
      <c r="AD17" s="18">
        <f>VLOOKUP($AD$4,Planning_général!$E$39:$NM$39,((($J$2*7)+2)-0),0)</f>
        <v>0</v>
      </c>
      <c r="AE17" s="18" t="e">
        <f>VLOOKUP($AE$4,Planning_général!#REF!,((($J$2*7)+2)-0),0)</f>
        <v>#REF!</v>
      </c>
      <c r="AF17" s="18">
        <f>VLOOKUP($AF$4,Planning_général!$E$41:$NM$41,((($J$2*7)+2)-0),0)</f>
        <v>0</v>
      </c>
      <c r="AG17" s="18">
        <f>VLOOKUP($AG$4,Planning_général!$E$42:$NM$42,((($J$2*7)+2)-0),0)</f>
        <v>0</v>
      </c>
      <c r="AH17" s="18">
        <f>VLOOKUP($AH$4,Planning_général!$E$43:$NM$43,((($J$2*7)+2)-0),0)</f>
        <v>0</v>
      </c>
      <c r="AI17" s="18">
        <f>VLOOKUP($AI$4,Planning_général!$E$44:$NM$44,((($J$2*7)+2)-0),0)</f>
        <v>0</v>
      </c>
      <c r="AJ17" s="18">
        <f>VLOOKUP($AJ$4,Planning_général!$E$40:$NM$40,((($J$2*7)+2)-0),0)</f>
        <v>0</v>
      </c>
      <c r="AK17" s="18">
        <f>IF(ISNA(VLOOKUP($AK$4,Planning_général!$E$46:$NM$46,((($J$2*7)+2)-0),0)),0,VLOOKUP($AK$4,Planning_général!$E$46:$NM$46,((($J$2*7)+2)-0),0))</f>
        <v>0</v>
      </c>
      <c r="AO17" s="15" t="s">
        <v>47</v>
      </c>
      <c r="AP17" s="15" t="s">
        <v>93</v>
      </c>
      <c r="AQ17" s="15" t="s">
        <v>183</v>
      </c>
      <c r="AR17" s="15" t="s">
        <v>110</v>
      </c>
      <c r="AT17" s="158" t="s">
        <v>168</v>
      </c>
      <c r="BD17" s="7">
        <v>10</v>
      </c>
    </row>
    <row r="18" spans="2:56" ht="15" customHeight="1">
      <c r="B18" s="425" t="s">
        <v>34</v>
      </c>
      <c r="C18" s="426"/>
      <c r="D18" s="419" t="s">
        <v>113</v>
      </c>
      <c r="E18" s="420"/>
      <c r="F18" s="496" t="s">
        <v>124</v>
      </c>
      <c r="G18" s="486" t="str">
        <f>IF(R52="","",R52)</f>
        <v/>
      </c>
      <c r="H18" s="487"/>
      <c r="I18" s="490" t="str">
        <f>IF(ISERROR(VLOOKUP(G18,Planning_général!$E$32:$F$46,2,0)),"",VLOOKUP(G18,Planning_général!$E$32:$F$46,2,0))</f>
        <v/>
      </c>
      <c r="J18" s="486" t="str">
        <f>IF(R54="","",R54)</f>
        <v/>
      </c>
      <c r="K18" s="487"/>
      <c r="L18" s="490" t="str">
        <f>IF(ISERROR(VLOOKUP(J18,Planning_général!$E$32:$F$46,2,0)),"",VLOOKUP(J18,Planning_général!$E$32:$F$46,2,0))</f>
        <v/>
      </c>
      <c r="M18" s="183"/>
      <c r="N18" s="26"/>
      <c r="O18" s="26"/>
      <c r="P18" s="26"/>
      <c r="Q18" s="26"/>
      <c r="R18" s="26"/>
      <c r="S18" s="26"/>
      <c r="AO18" s="15" t="s">
        <v>108</v>
      </c>
      <c r="AP18" s="15" t="s">
        <v>106</v>
      </c>
      <c r="AQ18" s="15" t="s">
        <v>113</v>
      </c>
      <c r="AR18" s="15" t="s">
        <v>114</v>
      </c>
      <c r="AT18" s="158" t="s">
        <v>167</v>
      </c>
      <c r="BD18" s="7">
        <v>11</v>
      </c>
    </row>
    <row r="19" spans="2:56" ht="6.95" customHeight="1">
      <c r="B19" s="427"/>
      <c r="C19" s="428"/>
      <c r="D19" s="459"/>
      <c r="E19" s="462"/>
      <c r="F19" s="494"/>
      <c r="G19" s="488"/>
      <c r="H19" s="489"/>
      <c r="I19" s="491"/>
      <c r="J19" s="488"/>
      <c r="K19" s="489"/>
      <c r="L19" s="491"/>
      <c r="M19" s="183"/>
      <c r="N19" s="26"/>
      <c r="O19" s="26"/>
      <c r="P19" s="26"/>
      <c r="Q19" s="26"/>
      <c r="R19" s="26"/>
      <c r="S19" s="26"/>
      <c r="AO19" s="71" t="s">
        <v>109</v>
      </c>
      <c r="AP19" s="15" t="s">
        <v>131</v>
      </c>
      <c r="AQ19" s="15" t="s">
        <v>113</v>
      </c>
      <c r="AR19" s="15" t="s">
        <v>114</v>
      </c>
      <c r="AT19" s="158" t="s">
        <v>169</v>
      </c>
      <c r="BD19" s="7">
        <v>12</v>
      </c>
    </row>
    <row r="20" spans="2:56">
      <c r="B20" s="429"/>
      <c r="C20" s="430"/>
      <c r="D20" s="421"/>
      <c r="E20" s="422"/>
      <c r="F20" s="494"/>
      <c r="G20" s="484" t="str">
        <f>IF(R53="","",R53)</f>
        <v/>
      </c>
      <c r="H20" s="485"/>
      <c r="I20" s="184" t="str">
        <f>IF(ISERROR(VLOOKUP(G20,Planning_général!$E$32:$F$46,2,0)),"",VLOOKUP(G20,Planning_général!$E$32:$F$46,2,0))</f>
        <v/>
      </c>
      <c r="J20" s="484" t="str">
        <f>IF(R55="","",R55)</f>
        <v/>
      </c>
      <c r="K20" s="485"/>
      <c r="L20" s="180" t="str">
        <f>IF(ISERROR(VLOOKUP(J20,Planning_général!$E$32:$F$46,2,0)),"",VLOOKUP(J20,Planning_général!$E$32:$F$46,2,0))</f>
        <v/>
      </c>
      <c r="M20" s="183"/>
      <c r="N20" s="21"/>
      <c r="O20" s="21"/>
      <c r="P20" s="62"/>
      <c r="Q20" s="62"/>
      <c r="R20" s="21"/>
      <c r="S20" s="21"/>
      <c r="AO20" s="71" t="s">
        <v>130</v>
      </c>
      <c r="AP20" s="497" t="s">
        <v>38</v>
      </c>
      <c r="AQ20" s="15" t="s">
        <v>59</v>
      </c>
      <c r="AR20" s="15" t="s">
        <v>97</v>
      </c>
      <c r="AT20" s="178" t="s">
        <v>188</v>
      </c>
      <c r="BD20" s="7">
        <v>13</v>
      </c>
    </row>
    <row r="21" spans="2:56" ht="18" customHeight="1">
      <c r="B21" s="502" t="s">
        <v>75</v>
      </c>
      <c r="C21" s="503"/>
      <c r="D21" s="419" t="s">
        <v>123</v>
      </c>
      <c r="E21" s="458"/>
      <c r="F21" s="496" t="s">
        <v>125</v>
      </c>
      <c r="G21" s="486" t="str">
        <f>IF(R58="","",R58)</f>
        <v/>
      </c>
      <c r="H21" s="487"/>
      <c r="I21" s="490" t="str">
        <f>IF(ISERROR(VLOOKUP(G21,Planning_général!$E$32:$F$46,2,0)),"",VLOOKUP(G21,Planning_général!$E$32:$F$46,2,0))</f>
        <v/>
      </c>
      <c r="J21" s="486" t="str">
        <f>IF(R60="","",R60)</f>
        <v/>
      </c>
      <c r="K21" s="487"/>
      <c r="L21" s="490" t="str">
        <f>IF(ISERROR(VLOOKUP(J21,Planning_général!$E$32:$F$46,2,0)),"",VLOOKUP(J21,Planning_général!$E$32:$F$46,2,0))</f>
        <v/>
      </c>
      <c r="M21" s="183"/>
      <c r="N21" s="21"/>
      <c r="O21" s="21"/>
      <c r="P21" s="21"/>
      <c r="Q21" s="62"/>
      <c r="R21" s="21"/>
      <c r="S21" s="21"/>
      <c r="T21" s="42"/>
      <c r="V21" s="30" t="str">
        <f t="shared" ref="V21:V28" si="0">AO11</f>
        <v>M.A</v>
      </c>
      <c r="W21" s="59" t="str">
        <f>IF(COUNTIF($W$11:$W$17,V21)=0,"",COUNTIF($W$11:$W$17,V21))</f>
        <v/>
      </c>
      <c r="X21" s="59" t="str">
        <f>IF(COUNTIF($X$11:$X$17,V21)=0,"",COUNTIF($X$11:$X$17,V21))</f>
        <v/>
      </c>
      <c r="Y21" s="59" t="str">
        <f>IF(COUNTIF($Y$11:$Y$17,V21)=0,"",COUNTIF($Y$11:$Y$17,V21))</f>
        <v/>
      </c>
      <c r="Z21" s="59" t="str">
        <f>IF(COUNTIF($Z$11:$Z$17,V21)=0,"",COUNTIF($Z$11:$Z$17,V21))</f>
        <v/>
      </c>
      <c r="AA21" s="59" t="str">
        <f>IF(COUNTIF($AA$11:$AA$17,V21)=0,"",COUNTIF($AA$11:$AA$17,V21))</f>
        <v/>
      </c>
      <c r="AB21" s="59" t="str">
        <f>IF(COUNTIF($AB$11:$AB$17,V21)=0,"",COUNTIF($AB$11:$AB$17,V21))</f>
        <v/>
      </c>
      <c r="AC21" s="59" t="str">
        <f>IF(COUNTIF($AC$11:$AC$17,V21)=0,"",COUNTIF($AC$11:$AC$17,V21))</f>
        <v/>
      </c>
      <c r="AD21" s="59" t="str">
        <f>IF(COUNTIF($AD$11:$AD$17,$V$21)=0,"",COUNTIF($AD$11:$AD$17,$V$21))</f>
        <v/>
      </c>
      <c r="AE21" s="59" t="str">
        <f>IF(COUNTIF($AE$11:$AE$17,$V$21)=0,"",COUNTIF($AE$11:$AE$17,$V$21))</f>
        <v/>
      </c>
      <c r="AF21" s="59" t="str">
        <f>IF(COUNTIF($AF$11:$AF$17,$V$21)=0,"",COUNTIF($AF$11:$AF$17,$V$21))</f>
        <v/>
      </c>
      <c r="AG21" s="59" t="str">
        <f>IF(COUNTIF($AG$11:$AG$17,$V$21)=0,"",COUNTIF($AG$11:$AG$17,$V$21))</f>
        <v/>
      </c>
      <c r="AH21" s="59" t="str">
        <f>IF(COUNTIF($AH$11:$AH$17,$V$21)=0,"",COUNTIF($AH$11:$AH$17,$V$21))</f>
        <v/>
      </c>
      <c r="AI21" s="59" t="str">
        <f>IF(COUNTIF($AI$11:$AI$17,$V$21)=0,"",COUNTIF($AI$11:$AI$17,$V$21))</f>
        <v/>
      </c>
      <c r="AJ21" s="59" t="str">
        <f>IF(COUNTIF($AJ$11:$AJ$17,$V$21)=0,"",COUNTIF($AJ$11:$AJ$17,$V$21))</f>
        <v/>
      </c>
      <c r="AK21" s="59" t="str">
        <f>IF(COUNTIF($AK$11:$AK$17,$V$21)=0,"",COUNTIF($AK$11:$AK$17,$V$21))</f>
        <v/>
      </c>
      <c r="AO21" s="71" t="s">
        <v>128</v>
      </c>
      <c r="AP21" s="497"/>
      <c r="AQ21" s="15" t="s">
        <v>59</v>
      </c>
      <c r="AR21" s="15" t="s">
        <v>97</v>
      </c>
      <c r="BD21" s="7">
        <v>16</v>
      </c>
    </row>
    <row r="22" spans="2:56" s="28" customFormat="1" ht="6.95" customHeight="1">
      <c r="B22" s="504"/>
      <c r="C22" s="505"/>
      <c r="D22" s="459"/>
      <c r="E22" s="460"/>
      <c r="F22" s="494"/>
      <c r="G22" s="488"/>
      <c r="H22" s="489"/>
      <c r="I22" s="491"/>
      <c r="J22" s="488"/>
      <c r="K22" s="489"/>
      <c r="L22" s="491"/>
      <c r="M22" s="183"/>
      <c r="N22" s="21"/>
      <c r="O22" s="21"/>
      <c r="P22" s="21"/>
      <c r="Q22" s="62"/>
      <c r="R22" s="21"/>
      <c r="S22" s="21"/>
      <c r="T22" s="42"/>
      <c r="U22" s="31"/>
      <c r="V22" s="75" t="str">
        <f t="shared" si="0"/>
        <v>M.D</v>
      </c>
      <c r="W22" s="76" t="str">
        <f>IF(COUNTIF($W$11:$W$17,V22)=0,"",COUNTIF($W$11:$W$17,V22))</f>
        <v/>
      </c>
      <c r="X22" s="76" t="str">
        <f t="shared" ref="X22:X27" si="1">IF(COUNTIF($X$11:$X$17,V22)=0,"",COUNTIF($X$11:$X$17,V22))</f>
        <v/>
      </c>
      <c r="Y22" s="76" t="str">
        <f t="shared" ref="Y22:Y28" si="2">IF(COUNTIF($Y$11:$Y$17,V22)=0,"",COUNTIF($Y$11:$Y$17,V22))</f>
        <v/>
      </c>
      <c r="Z22" s="76" t="str">
        <f t="shared" ref="Z22:Z28" si="3">IF(COUNTIF($Z$11:$Z$17,V22)=0,"",COUNTIF($Z$11:$Z$17,V22))</f>
        <v/>
      </c>
      <c r="AA22" s="76" t="str">
        <f t="shared" ref="AA22:AA28" si="4">IF(COUNTIF($AA$11:$AA$17,V22)=0,"",COUNTIF($AA$11:$AA$17,V22))</f>
        <v/>
      </c>
      <c r="AB22" s="76" t="str">
        <f t="shared" ref="AB22:AB27" si="5">IF(COUNTIF($AB$11:$AB$17,V22)=0,"",COUNTIF($AB$11:$AB$17,V22))</f>
        <v/>
      </c>
      <c r="AC22" s="76" t="str">
        <f t="shared" ref="AC22:AC28" si="6">IF(COUNTIF($AC$11:$AC$17,V22)=0,"",COUNTIF($AC$11:$AC$17,V22))</f>
        <v/>
      </c>
      <c r="AD22" s="76" t="str">
        <f>IF(COUNTIF($AD$11:$AD$17,$V$22)=0,"",COUNTIF($AD$11:$AD$17,$V$22))</f>
        <v/>
      </c>
      <c r="AE22" s="76" t="str">
        <f>IF(COUNTIF($AE$11:$AE$17,$V$22)=0,"",COUNTIF($AE$11:$AE$17,$V$22))</f>
        <v/>
      </c>
      <c r="AF22" s="76" t="str">
        <f>IF(COUNTIF($AF$11:$AF$17,$V$22)=0,"",COUNTIF($AF$11:$AF$17,$V$22))</f>
        <v/>
      </c>
      <c r="AG22" s="76" t="str">
        <f>IF(COUNTIF($AG$11:$AG$17,$V$22)=0,"",COUNTIF($AG$11:$AG$17,$V$22))</f>
        <v/>
      </c>
      <c r="AH22" s="76" t="str">
        <f>IF(COUNTIF($AH$11:$AH$17,$V$22)=0,"",COUNTIF($AH$11:$AH$17,$V$22))</f>
        <v/>
      </c>
      <c r="AI22" s="76" t="str">
        <f>IF(COUNTIF($AI$11:$AI$17,$V$22)=0,"",COUNTIF($AI$11:$AI$17,$V$22))</f>
        <v/>
      </c>
      <c r="AJ22" s="76" t="str">
        <f>IF(COUNTIF($AJ$11:$AJ$17,$V$22)=0,"",COUNTIF($AJ$11:$AJ$17,$V$22))</f>
        <v/>
      </c>
      <c r="AK22" s="76" t="str">
        <f>IF(COUNTIF($AK$11:$AK$17,$V$22)=0,"",COUNTIF($AK$11:$AK$17,$V$22))</f>
        <v/>
      </c>
      <c r="BD22" s="33">
        <v>17</v>
      </c>
    </row>
    <row r="23" spans="2:56" s="28" customFormat="1" ht="15" customHeight="1">
      <c r="B23" s="506"/>
      <c r="C23" s="507"/>
      <c r="D23" s="421"/>
      <c r="E23" s="461"/>
      <c r="F23" s="494"/>
      <c r="G23" s="484" t="str">
        <f>IF(R59="","",R59)</f>
        <v/>
      </c>
      <c r="H23" s="485"/>
      <c r="I23" s="184" t="str">
        <f>IF(ISERROR(VLOOKUP(G23,Planning_général!$E$32:$F$46,2,0)),"",VLOOKUP(G23,Planning_général!$E$32:$F$46,2,0))</f>
        <v/>
      </c>
      <c r="J23" s="484" t="str">
        <f>IF(R61="","",R61)</f>
        <v/>
      </c>
      <c r="K23" s="485"/>
      <c r="L23" s="180" t="str">
        <f>IF(ISERROR(VLOOKUP(J23,Planning_général!$E$32:$F$46,2,0)),"",VLOOKUP(J23,Planning_général!$E$32:$F$46,2,0))</f>
        <v/>
      </c>
      <c r="M23" s="183"/>
      <c r="N23" s="21"/>
      <c r="O23" s="21"/>
      <c r="P23" s="21"/>
      <c r="Q23" s="62"/>
      <c r="R23" s="21"/>
      <c r="S23" s="21"/>
      <c r="T23" s="42"/>
      <c r="U23" s="31"/>
      <c r="V23" s="75" t="str">
        <f t="shared" si="0"/>
        <v>AM.A</v>
      </c>
      <c r="W23" s="76" t="str">
        <f t="shared" ref="W23:W27" si="7">IF(COUNTIF($W$11:$W$17,V23)=0,"",COUNTIF($W$11:$W$17,V23))</f>
        <v/>
      </c>
      <c r="X23" s="76" t="str">
        <f t="shared" si="1"/>
        <v/>
      </c>
      <c r="Y23" s="76" t="str">
        <f t="shared" si="2"/>
        <v/>
      </c>
      <c r="Z23" s="76" t="str">
        <f t="shared" si="3"/>
        <v/>
      </c>
      <c r="AA23" s="76" t="str">
        <f t="shared" si="4"/>
        <v/>
      </c>
      <c r="AB23" s="76" t="str">
        <f t="shared" si="5"/>
        <v/>
      </c>
      <c r="AC23" s="76" t="str">
        <f>IF(COUNTIF($AC$11:$AC$17,V23)=0,"",COUNTIF($AC$11:$AC$17,V23))</f>
        <v/>
      </c>
      <c r="AD23" s="76" t="str">
        <f>IF(COUNTIF($AD$11:$AD$17,V23)=0,"",COUNTIF($AD$11:$AD$17,V23))</f>
        <v/>
      </c>
      <c r="AE23" s="76" t="str">
        <f>IF(COUNTIF($AE$11:$AE$17,$V$23)=0,"",COUNTIF($AE$11:$AE$17,$V$23))</f>
        <v/>
      </c>
      <c r="AF23" s="76" t="str">
        <f>IF(COUNTIF($AF$11:$AF$17,$V$23)=0,"",COUNTIF($AF$11:$AF$17,$V$23))</f>
        <v/>
      </c>
      <c r="AG23" s="76" t="str">
        <f>IF(COUNTIF($AG$11:$AG$17,$V$23)=0,"",COUNTIF($AG$11:$AG$17,$V$23))</f>
        <v/>
      </c>
      <c r="AH23" s="76" t="str">
        <f>IF(COUNTIF($AH$11:$AH$17,$V$23)=0,"",COUNTIF($AH$11:$AH$17,$V$23))</f>
        <v/>
      </c>
      <c r="AI23" s="76" t="str">
        <f>IF(COUNTIF($AI$11:$AI$17,$V$23)=0,"",COUNTIF($AI$11:$AI$17,$V$23))</f>
        <v/>
      </c>
      <c r="AJ23" s="76" t="str">
        <f>IF(COUNTIF($AJ$11:$AJ$17,$V$23)=0,"",COUNTIF($AJ$11:$AJ$17,$V$23))</f>
        <v/>
      </c>
      <c r="AK23" s="76" t="str">
        <f>IF(COUNTIF($AK$11:$AK$17,$V$23)=0,"",COUNTIF($AK$11:$AK$17,$V$23))</f>
        <v/>
      </c>
      <c r="BD23" s="33">
        <v>18</v>
      </c>
    </row>
    <row r="24" spans="2:56" s="28" customFormat="1" ht="15" customHeight="1">
      <c r="B24" s="423" t="s">
        <v>35</v>
      </c>
      <c r="C24" s="423"/>
      <c r="D24" s="463" t="s">
        <v>126</v>
      </c>
      <c r="E24" s="464"/>
      <c r="F24" s="496" t="s">
        <v>127</v>
      </c>
      <c r="G24" s="486" t="str">
        <f>R65</f>
        <v/>
      </c>
      <c r="H24" s="487"/>
      <c r="I24" s="490" t="str">
        <f>IF(ISERROR(VLOOKUP(G24,Planning_général!$E$32:$F$46,2,0)),"",VLOOKUP(G24,Planning_général!$E$32:$F$46,2,0))</f>
        <v/>
      </c>
      <c r="J24" s="486" t="str">
        <f>R67</f>
        <v/>
      </c>
      <c r="K24" s="487"/>
      <c r="L24" s="490" t="str">
        <f>IF(ISERROR(VLOOKUP(J24,Planning_général!$E$32:$F$46,2,0)),"",VLOOKUP(J24,Planning_général!$E$32:$F$46,2,0))</f>
        <v/>
      </c>
      <c r="M24" s="183"/>
      <c r="N24" s="21"/>
      <c r="O24" s="21"/>
      <c r="P24" s="21"/>
      <c r="Q24" s="62"/>
      <c r="R24" s="21"/>
      <c r="S24" s="21"/>
      <c r="T24" s="42"/>
      <c r="U24" s="31"/>
      <c r="V24" s="75" t="str">
        <f t="shared" si="0"/>
        <v>AM.D</v>
      </c>
      <c r="W24" s="76" t="str">
        <f t="shared" si="7"/>
        <v/>
      </c>
      <c r="X24" s="76" t="str">
        <f t="shared" si="1"/>
        <v/>
      </c>
      <c r="Y24" s="76" t="str">
        <f t="shared" si="2"/>
        <v/>
      </c>
      <c r="Z24" s="76" t="str">
        <f t="shared" si="3"/>
        <v/>
      </c>
      <c r="AA24" s="76" t="str">
        <f t="shared" si="4"/>
        <v/>
      </c>
      <c r="AB24" s="76" t="str">
        <f t="shared" si="5"/>
        <v/>
      </c>
      <c r="AC24" s="76" t="str">
        <f t="shared" si="6"/>
        <v/>
      </c>
      <c r="AD24" s="76" t="str">
        <f>IF(COUNTIF($AD$11:$AD$17,$V$24)=0,"",COUNTIF($AD$11:$AD$17,$V$24))</f>
        <v/>
      </c>
      <c r="AE24" s="76" t="str">
        <f>IF(COUNTIF($AE$11:$AE$17,$V$24)=0,"",COUNTIF($AE$11:$AE$17,$V$24))</f>
        <v/>
      </c>
      <c r="AF24" s="76" t="str">
        <f>IF(COUNTIF($AF$11:$AF$17,$V$24)=0,"",COUNTIF($AF$11:$AF$17,$V$24))</f>
        <v/>
      </c>
      <c r="AG24" s="76" t="str">
        <f>IF(COUNTIF($AG$11:$AG$17,$V$24)=0,"",COUNTIF($AG$11:$AG$17,$V$24))</f>
        <v/>
      </c>
      <c r="AH24" s="76" t="str">
        <f>IF(COUNTIF($AH$11:$AH$17,$V$24)=0,"",COUNTIF($AH$11:$AH$17,$V$24))</f>
        <v/>
      </c>
      <c r="AI24" s="76" t="str">
        <f>IF(COUNTIF($AI$11:$AI$17,$V$24)=0,"",COUNTIF($AI$11:$AI$17,$V$24))</f>
        <v/>
      </c>
      <c r="AJ24" s="76" t="str">
        <f>IF(COUNTIF($AJ$11:$AJ$17,$V$24)=0,"",COUNTIF($AJ$11:$AJ$17,$V$24))</f>
        <v/>
      </c>
      <c r="AK24" s="76" t="str">
        <f>IF(COUNTIF($AK$11:$AK$17,$V$24)=0,"",COUNTIF($AK$11:$AK$17,$V$24))</f>
        <v/>
      </c>
      <c r="BD24" s="33">
        <v>19</v>
      </c>
    </row>
    <row r="25" spans="2:56" s="28" customFormat="1" ht="6.95" customHeight="1">
      <c r="B25" s="492"/>
      <c r="C25" s="492"/>
      <c r="D25" s="465"/>
      <c r="E25" s="466"/>
      <c r="F25" s="494"/>
      <c r="G25" s="488"/>
      <c r="H25" s="489"/>
      <c r="I25" s="491"/>
      <c r="J25" s="488"/>
      <c r="K25" s="489"/>
      <c r="L25" s="491"/>
      <c r="M25" s="182"/>
      <c r="N25" s="21"/>
      <c r="O25" s="21"/>
      <c r="P25" s="21"/>
      <c r="Q25" s="62"/>
      <c r="R25" s="21"/>
      <c r="S25" s="21"/>
      <c r="T25" s="42"/>
      <c r="U25" s="31"/>
      <c r="V25" s="75" t="str">
        <f t="shared" si="0"/>
        <v>N.A</v>
      </c>
      <c r="W25" s="76" t="str">
        <f t="shared" si="7"/>
        <v/>
      </c>
      <c r="X25" s="76" t="str">
        <f t="shared" si="1"/>
        <v/>
      </c>
      <c r="Y25" s="76" t="str">
        <f t="shared" si="2"/>
        <v/>
      </c>
      <c r="Z25" s="76" t="str">
        <f t="shared" si="3"/>
        <v/>
      </c>
      <c r="AA25" s="76" t="str">
        <f t="shared" si="4"/>
        <v/>
      </c>
      <c r="AB25" s="76" t="str">
        <f t="shared" si="5"/>
        <v/>
      </c>
      <c r="AC25" s="76" t="str">
        <f>IF(COUNTIF($AC$11:$AC$17,$V$25)=0,"",COUNTIF($AC$11:$AC$17,V25))</f>
        <v/>
      </c>
      <c r="AD25" s="76" t="str">
        <f>IF(COUNTIF($AD$11:$AD$17,$V$25)=0,"",COUNTIF($AD$11:$AD$17,$V$25))</f>
        <v/>
      </c>
      <c r="AE25" s="76" t="str">
        <f>IF(COUNTIF($AE$11:$AE$17,$V$25)=0,"",COUNTIF($AE$11:$AE$17,$V$25))</f>
        <v/>
      </c>
      <c r="AF25" s="76" t="str">
        <f>IF(COUNTIF($AF$11:$AF$17,$V$25)=0,"",COUNTIF($AF$11:$AF$17,$V$25))</f>
        <v/>
      </c>
      <c r="AG25" s="76" t="str">
        <f>IF(COUNTIF($AG$11:$AG$17,$V$25)=0,"",COUNTIF($AG$11:$AG$17,$V$25))</f>
        <v/>
      </c>
      <c r="AH25" s="76" t="str">
        <f>IF(COUNTIF($AH$11:$AH$17,$V$25)=0,"",COUNTIF($AH$11:$AH$17,$V$25))</f>
        <v/>
      </c>
      <c r="AI25" s="76" t="str">
        <f>IF(COUNTIF($AI$11:$AI$17,$V$25)=0,"",COUNTIF($AI$11:$AI$17,$V$25))</f>
        <v/>
      </c>
      <c r="AJ25" s="76" t="str">
        <f>IF(COUNTIF($AJ$11:$AJ$17,$V$25)=0,"",COUNTIF($AJ$11:$AJ$17,$V$25))</f>
        <v/>
      </c>
      <c r="AK25" s="76" t="str">
        <f>IF(COUNTIF($AK$11:$AK$17,$V$25)=0,"",COUNTIF($AK$11:$AK$17,$V$25))</f>
        <v/>
      </c>
      <c r="BD25" s="33">
        <v>20</v>
      </c>
    </row>
    <row r="26" spans="2:56" ht="20.100000000000001" customHeight="1">
      <c r="B26" s="424"/>
      <c r="C26" s="424"/>
      <c r="D26" s="465"/>
      <c r="E26" s="466"/>
      <c r="F26" s="494"/>
      <c r="G26" s="484" t="str">
        <f>R66</f>
        <v/>
      </c>
      <c r="H26" s="485"/>
      <c r="I26" s="184" t="str">
        <f>IF(ISERROR(VLOOKUP(G26,Planning_général!$E$32:$F$46,2,0)),"",VLOOKUP(G26,Planning_général!$E$32:$F$46,2,0))</f>
        <v/>
      </c>
      <c r="J26" s="484" t="str">
        <f>R68</f>
        <v/>
      </c>
      <c r="K26" s="485"/>
      <c r="L26" s="185" t="str">
        <f>IF(ISERROR(VLOOKUP(J26,Planning_général!$E$32:$F$46,2,0)),"",VLOOKUP(J26,Planning_général!$E$32:$F$46,2,0))</f>
        <v/>
      </c>
      <c r="M26" s="182"/>
      <c r="N26" s="27"/>
      <c r="O26" s="27"/>
      <c r="P26" s="27"/>
      <c r="Q26" s="88"/>
      <c r="R26" s="27"/>
      <c r="S26" s="27"/>
      <c r="T26" s="42"/>
      <c r="V26" s="30" t="str">
        <f t="shared" si="0"/>
        <v>N.D</v>
      </c>
      <c r="W26" s="59" t="str">
        <f t="shared" si="7"/>
        <v/>
      </c>
      <c r="X26" s="59" t="str">
        <f t="shared" si="1"/>
        <v/>
      </c>
      <c r="Y26" s="59" t="str">
        <f t="shared" si="2"/>
        <v/>
      </c>
      <c r="Z26" s="59" t="str">
        <f t="shared" si="3"/>
        <v/>
      </c>
      <c r="AA26" s="59" t="str">
        <f t="shared" si="4"/>
        <v/>
      </c>
      <c r="AB26" s="59" t="str">
        <f t="shared" si="5"/>
        <v/>
      </c>
      <c r="AC26" s="59" t="str">
        <f>IF(COUNTIF($AC$11:$AC$17,$V$26)=0,"",COUNTIF($AC$11:$AC$17,V26))</f>
        <v/>
      </c>
      <c r="AD26" s="76" t="str">
        <f>IF(COUNTIF($AD$11:$AD$17,$V$26)=0,"",COUNTIF($AD$11:$AD$17,$V$26))</f>
        <v/>
      </c>
      <c r="AE26" s="53" t="str">
        <f>IF(COUNTIF($AE$11:$AE$17,$V$26)=0,"",COUNTIF($AE$11:$AE$17,$V$26))</f>
        <v/>
      </c>
      <c r="AF26" s="53" t="str">
        <f>IF(COUNTIF($AF$11:$AF$17,$V$26)=0,"",COUNTIF($AF$11:$AF$17,$V$26))</f>
        <v/>
      </c>
      <c r="AG26" s="53" t="str">
        <f>IF(COUNTIF($AG$11:$AG$17,$V$26)=0,"",COUNTIF($AG$11:$AG$17,$V$26))</f>
        <v/>
      </c>
      <c r="AH26" s="53" t="str">
        <f>IF(COUNTIF($AH$11:$AH$17,$V$26)=0,"",COUNTIF($AH$11:$AH$17,$V$26))</f>
        <v/>
      </c>
      <c r="AI26" s="53" t="str">
        <f>IF(COUNTIF($AI$11:$AI$17,$V$26)=0,"",COUNTIF($AI$11:$AI$17,$V$26))</f>
        <v/>
      </c>
      <c r="AJ26" s="53" t="str">
        <f>IF(COUNTIF($AJ$11:$AJ$17,$V$26)=0,"",COUNTIF($AJ$11:$AJ$17,$V$26))</f>
        <v/>
      </c>
      <c r="AK26" s="53" t="str">
        <f>IF(COUNTIF($AK$11:$AK$17,$V$26)=0,"",COUNTIF($AK$11:$AK$17,$V$26))</f>
        <v/>
      </c>
      <c r="BD26" s="7">
        <v>21</v>
      </c>
    </row>
    <row r="27" spans="2:56" ht="24.95" customHeight="1">
      <c r="B27" s="508" t="s">
        <v>78</v>
      </c>
      <c r="C27" s="508"/>
      <c r="D27" s="114" t="s">
        <v>8</v>
      </c>
      <c r="E27" s="481" t="str">
        <f>VLOOKUP(D27,O73:S79,3,0)</f>
        <v/>
      </c>
      <c r="F27" s="482"/>
      <c r="G27" s="482"/>
      <c r="H27" s="482"/>
      <c r="I27" s="482"/>
      <c r="J27" s="482"/>
      <c r="K27" s="482"/>
      <c r="L27" s="483"/>
      <c r="M27" s="182"/>
      <c r="N27" s="21"/>
      <c r="O27" s="21"/>
      <c r="P27" s="21"/>
      <c r="Q27" s="62"/>
      <c r="R27" s="21"/>
      <c r="S27" s="21"/>
      <c r="T27" s="42"/>
      <c r="V27" s="30" t="str">
        <f t="shared" si="0"/>
        <v>J</v>
      </c>
      <c r="W27" s="59" t="str">
        <f t="shared" si="7"/>
        <v/>
      </c>
      <c r="X27" s="59" t="str">
        <f t="shared" si="1"/>
        <v/>
      </c>
      <c r="Y27" s="59" t="str">
        <f t="shared" si="2"/>
        <v/>
      </c>
      <c r="Z27" s="59" t="str">
        <f t="shared" si="3"/>
        <v/>
      </c>
      <c r="AA27" s="59" t="str">
        <f t="shared" si="4"/>
        <v/>
      </c>
      <c r="AB27" s="59" t="str">
        <f t="shared" si="5"/>
        <v/>
      </c>
      <c r="AC27" s="59" t="str">
        <f>IF(COUNTIF($AC$11:$AC$17,$V$27)=0,"",COUNTIF($AC$11:$AC$17,V27))</f>
        <v/>
      </c>
      <c r="AD27" s="76" t="str">
        <f>IF(COUNTIF($AD$11:$AD$17,$V$27)=0,"",COUNTIF($AD$11:$AD$17,$V$27))</f>
        <v/>
      </c>
      <c r="AE27" s="53" t="str">
        <f>IF(COUNTIF($AE$11:$AE$17,$V$27)=0,"",COUNTIF($AE$11:$AE$17,$V$27))</f>
        <v/>
      </c>
      <c r="AF27" s="53" t="str">
        <f>IF(COUNTIF($AF$11:$AF$17,$V$27)=0,"",COUNTIF($AF$11:$AF$17,$V$27))</f>
        <v/>
      </c>
      <c r="AG27" s="53" t="str">
        <f>IF(COUNTIF($AG$11:$AG$17,$V$27)=0,"",COUNTIF($AG$11:$AG$17,$V$27))</f>
        <v/>
      </c>
      <c r="AH27" s="53" t="str">
        <f>IF(COUNTIF($AH$11:$AH$17,$V$27)=0,"",COUNTIF($AH$11:$AH$17,$V$27))</f>
        <v/>
      </c>
      <c r="AI27" s="53" t="str">
        <f>IF(COUNTIF($AI$11:$AI$17,$V$27)=0,"",COUNTIF($AI$11:$AI$17,$V$27))</f>
        <v/>
      </c>
      <c r="AJ27" s="53" t="str">
        <f>IF(COUNTIF($AJ$11:$AJ$17,$V$27)=0,"",COUNTIF($AJ$11:$AJ$17,$V$27))</f>
        <v/>
      </c>
      <c r="AK27" s="53" t="str">
        <f>IF(COUNTIF($AK$11:$AK$17,$V$27)=0,"",COUNTIF($AK$11:$AK$17,$V$27))</f>
        <v/>
      </c>
      <c r="BD27" s="7">
        <v>22</v>
      </c>
    </row>
    <row r="28" spans="2:56" ht="24.95" customHeight="1">
      <c r="B28" s="508"/>
      <c r="C28" s="508"/>
      <c r="D28" s="115" t="s">
        <v>9</v>
      </c>
      <c r="E28" s="481" t="e">
        <f>VLOOKUP(D28,O74:S80,3,0)</f>
        <v>#N/A</v>
      </c>
      <c r="F28" s="482"/>
      <c r="G28" s="482"/>
      <c r="H28" s="482"/>
      <c r="I28" s="482"/>
      <c r="J28" s="482"/>
      <c r="K28" s="482"/>
      <c r="L28" s="483"/>
      <c r="M28" s="182"/>
      <c r="N28" s="21"/>
      <c r="O28" s="21"/>
      <c r="P28" s="21"/>
      <c r="Q28" s="62"/>
      <c r="R28" s="21"/>
      <c r="S28" s="21"/>
      <c r="T28" s="42"/>
      <c r="V28" s="38" t="str">
        <f t="shared" si="0"/>
        <v>S.A</v>
      </c>
      <c r="W28" s="59" t="str">
        <f>IF(COUNTIF($W$11:$W$17,V28)=0,"",COUNTIF($W$11:$W$17,V28))</f>
        <v/>
      </c>
      <c r="X28" s="59" t="str">
        <f>IF(COUNTIF($X$11:$X$17,V28)=0,"",COUNTIF($X$11:$X$17,V28))</f>
        <v/>
      </c>
      <c r="Y28" s="59" t="str">
        <f t="shared" si="2"/>
        <v/>
      </c>
      <c r="Z28" s="59" t="str">
        <f t="shared" si="3"/>
        <v/>
      </c>
      <c r="AA28" s="59" t="str">
        <f t="shared" si="4"/>
        <v/>
      </c>
      <c r="AB28" s="59" t="str">
        <f>IF(COUNTIF($AB$11:$AB$17,V28)=0,"",COUNTIF($AB$11:$AB$17,V28))</f>
        <v/>
      </c>
      <c r="AC28" s="59" t="str">
        <f t="shared" si="6"/>
        <v/>
      </c>
      <c r="AD28" s="76" t="str">
        <f>IF(COUNTIF($AD$11:$AD$17,$V$28)=0,"",COUNTIF($AD$11:$AD$17,$V$28))</f>
        <v/>
      </c>
      <c r="AE28" s="53" t="str">
        <f>IF(COUNTIF($AE$11:$AE$17,$V$28)=0,"",COUNTIF($AE$11:$AE$17,$V$28))</f>
        <v/>
      </c>
      <c r="AF28" s="53" t="str">
        <f>IF(COUNTIF($AF$11:$AF$17,$V$28)=0,"",COUNTIF($AF$11:$AF$17,$V$28))</f>
        <v/>
      </c>
      <c r="AG28" s="53" t="str">
        <f>IF(COUNTIF($AG$11:$AG$17,$V$28)=0,"",COUNTIF($AG$11:$AG$17,$V$28))</f>
        <v/>
      </c>
      <c r="AH28" s="53" t="str">
        <f>IF(COUNTIF($AH$11:$AH$17,$V$28)=0,"",COUNTIF($AH$11:$AH$17,$V$28))</f>
        <v/>
      </c>
      <c r="AI28" s="53" t="str">
        <f>IF(COUNTIF($AI$11:$AI$17,$V$28)=0,"",COUNTIF($AI$11:$AI$17,$V$28))</f>
        <v/>
      </c>
      <c r="AJ28" s="53" t="str">
        <f>IF(COUNTIF($AJ$11:$AJ$17,$V$28)=0,"",COUNTIF($AJ$11:$AJ$17,$V$28))</f>
        <v/>
      </c>
      <c r="AK28" s="53" t="str">
        <f>IF(COUNTIF($AK$11:$AK$17,$V$28)=0,"",COUNTIF($AK$11:$AK$17,$V$28))</f>
        <v/>
      </c>
      <c r="BD28" s="7">
        <v>23</v>
      </c>
    </row>
    <row r="29" spans="2:56" s="83" customFormat="1" ht="24.95" customHeight="1">
      <c r="B29" s="508"/>
      <c r="C29" s="508"/>
      <c r="D29" s="115" t="s">
        <v>10</v>
      </c>
      <c r="E29" s="481" t="e">
        <f>VLOOKUP(D29,O75:S81,3,0)</f>
        <v>#N/A</v>
      </c>
      <c r="F29" s="482"/>
      <c r="G29" s="482"/>
      <c r="H29" s="482"/>
      <c r="I29" s="482"/>
      <c r="J29" s="482"/>
      <c r="K29" s="482"/>
      <c r="L29" s="483"/>
      <c r="M29" s="182"/>
      <c r="N29" s="79"/>
      <c r="O29" s="79"/>
      <c r="P29" s="79"/>
      <c r="Q29" s="89"/>
      <c r="R29" s="79"/>
      <c r="S29" s="79"/>
      <c r="T29" s="80"/>
      <c r="U29" s="81"/>
      <c r="V29" s="82" t="s">
        <v>109</v>
      </c>
      <c r="W29" s="59" t="str">
        <f>IF(COUNTIF($W$11:$W$17,V29)=0,"",COUNTIF($W$11:$W$17,V29))</f>
        <v/>
      </c>
      <c r="X29" s="59" t="str">
        <f>IF(COUNTIF($X$11:$X$17,V29)=0,"",COUNTIF($X$11:$X$17,V29))</f>
        <v/>
      </c>
      <c r="Y29" s="59" t="str">
        <f>IF(COUNTIF($Y$11:$Y$17,V29)=0,"",COUNTIF($Y$11:$Y$17,V29))</f>
        <v/>
      </c>
      <c r="Z29" s="59" t="str">
        <f>IF(COUNTIF($Z$11:$Z$17,V29)=0,"",COUNTIF($Z$11:$Z$17,V29))</f>
        <v/>
      </c>
      <c r="AA29" s="59" t="str">
        <f>IF(COUNTIF($AA$11:$AA$17,V29)=0,"",COUNTIF($AA$11:$AA$17,V29))</f>
        <v/>
      </c>
      <c r="AB29" s="59" t="str">
        <f>IF(COUNTIF($AB$11:$AB$17,V29)=0,"",COUNTIF($AB$11:$AB$17,V29))</f>
        <v/>
      </c>
      <c r="AC29" s="59" t="str">
        <f>IF(COUNTIF($AC$11:$AC$17,V29)=0,"",COUNTIF($AC$11:$AC$17,V29))</f>
        <v/>
      </c>
      <c r="AD29" s="76" t="str">
        <f>IF(COUNTIF($AD$11:$AD$17,$V$29)=0,"",COUNTIF($AD$11:$AD$17,$V$29))</f>
        <v/>
      </c>
      <c r="AE29" s="53" t="str">
        <f>IF(COUNTIF($AE$11:$AE$17,$V$29)=0,"",COUNTIF($AE$11:$AE$17,$V$29))</f>
        <v/>
      </c>
      <c r="AF29" s="53" t="str">
        <f>IF(COUNTIF($AF$11:$AF$17,$V$29)=0,"",COUNTIF($AF$11:$AF$17,$V$29))</f>
        <v/>
      </c>
      <c r="AG29" s="53" t="str">
        <f>IF(COUNTIF($AG$11:$AG$17,$V$29)=0,"",COUNTIF($AG$11:$AG$17,$V$29))</f>
        <v/>
      </c>
      <c r="AH29" s="53" t="str">
        <f>IF(COUNTIF($AH$11:$AH$17,$V$29)=0,"",COUNTIF($AH$11:$AH$17,$V$29))</f>
        <v/>
      </c>
      <c r="AI29" s="53" t="str">
        <f>IF(COUNTIF($AI$11:$AI$17,$V$29)=0,"",COUNTIF($AI$11:$AI$17,$V$29))</f>
        <v/>
      </c>
      <c r="AJ29" s="53" t="str">
        <f>IF(COUNTIF($AJ$11:$AJ$17,$V$29)=0,"",COUNTIF($AJ$11:$AJ$17,$V$29))</f>
        <v/>
      </c>
      <c r="AK29" s="53" t="str">
        <f>IF(COUNTIF($AK$11:$AK$17,$V$29)=0,"",COUNTIF($AK$11:$AK$17,$V$29))</f>
        <v/>
      </c>
      <c r="BD29" s="84">
        <v>24</v>
      </c>
    </row>
    <row r="30" spans="2:56" s="83" customFormat="1" ht="24.95" customHeight="1">
      <c r="B30" s="508"/>
      <c r="C30" s="508"/>
      <c r="D30" s="115" t="s">
        <v>11</v>
      </c>
      <c r="E30" s="481" t="e">
        <f>VLOOKUP(D30,O76:S82,3,0)</f>
        <v>#N/A</v>
      </c>
      <c r="F30" s="482"/>
      <c r="G30" s="482"/>
      <c r="H30" s="482"/>
      <c r="I30" s="482"/>
      <c r="J30" s="482"/>
      <c r="K30" s="482"/>
      <c r="L30" s="483"/>
      <c r="M30" s="182"/>
      <c r="N30" s="79"/>
      <c r="O30" s="79"/>
      <c r="P30" s="79"/>
      <c r="Q30" s="89"/>
      <c r="R30" s="79"/>
      <c r="S30" s="79"/>
      <c r="T30" s="80"/>
      <c r="U30" s="81"/>
      <c r="V30" s="82" t="s">
        <v>130</v>
      </c>
      <c r="W30" s="59" t="str">
        <f>IF(COUNTIF($W$11:$W$17,V30)=0,"",COUNTIF($W$11:$W$17,V30))</f>
        <v/>
      </c>
      <c r="X30" s="59" t="str">
        <f t="shared" ref="X30" si="8">IF(COUNTIF($X$11:$X$17,V30)=0,"",COUNTIF($X$11:$X$17,V30))</f>
        <v/>
      </c>
      <c r="Y30" s="59" t="str">
        <f>IF(COUNTIF($Y$11:$Y$17,V30)=0,"",COUNTIF($Y$11:$Y$17,V30))</f>
        <v/>
      </c>
      <c r="Z30" s="59" t="str">
        <f t="shared" ref="Z30" si="9">IF(COUNTIF($Z$11:$Z$17,V30)=0,"",COUNTIF($Z$11:$Z$17,V30))</f>
        <v/>
      </c>
      <c r="AA30" s="59" t="str">
        <f t="shared" ref="AA30" si="10">IF(COUNTIF($AA$11:$AA$17,V30)=0,"",COUNTIF($AA$11:$AA$17,V30))</f>
        <v/>
      </c>
      <c r="AB30" s="59" t="str">
        <f t="shared" ref="AB30" si="11">IF(COUNTIF($AB$11:$AB$17,V30)=0,"",COUNTIF($AB$11:$AB$17,V30))</f>
        <v/>
      </c>
      <c r="AC30" s="59" t="str">
        <f t="shared" ref="AC30" si="12">IF(COUNTIF($AC$11:$AC$17,V30)=0,"",COUNTIF($AC$11:$AC$17,V30))</f>
        <v/>
      </c>
      <c r="AD30" s="76" t="str">
        <f>IF(COUNTIF($AD$11:$AD$17,$V$30)=0,"",COUNTIF($AD$11:$AD$17,$V$30))</f>
        <v/>
      </c>
      <c r="AE30" s="53" t="str">
        <f>IF(COUNTIF($AE$11:$AE$17,$V$30)=0,"",COUNTIF($AE$11:$AE$17,$V$30))</f>
        <v/>
      </c>
      <c r="AF30" s="53" t="str">
        <f>IF(COUNTIF($AF$11:$AF$17,$V$30)=0,"",COUNTIF($AF$11:$AF$17,$V$30))</f>
        <v/>
      </c>
      <c r="AG30" s="53" t="str">
        <f>IF(COUNTIF($AG$11:$AG$17,$V$30)=0,"",COUNTIF($AG$11:$AG$17,$V$30))</f>
        <v/>
      </c>
      <c r="AH30" s="53" t="str">
        <f>IF(COUNTIF($AH$11:$AH$17,$V$30)=0,"",COUNTIF($AH$11:$AH$17,$V$30))</f>
        <v/>
      </c>
      <c r="AI30" s="53" t="str">
        <f>IF(COUNTIF($AI$11:$AI$17,$V$30)=0,"",COUNTIF($AI$11:$AI$17,$V$30))</f>
        <v/>
      </c>
      <c r="AJ30" s="53" t="str">
        <f>IF(COUNTIF($AJ$11:$AJ$17,$V$30)=0,"",COUNTIF($AJ$11:$AJ$17,$V$30))</f>
        <v/>
      </c>
      <c r="AK30" s="53" t="str">
        <f>IF(COUNTIF($AK$11:$AK$17,$V$30)=0,"",COUNTIF($AK$11:$AK$17,$V$30))</f>
        <v/>
      </c>
      <c r="BD30" s="84"/>
    </row>
    <row r="31" spans="2:56" s="83" customFormat="1" ht="24.95" customHeight="1">
      <c r="B31" s="508"/>
      <c r="C31" s="508"/>
      <c r="D31" s="116" t="s">
        <v>12</v>
      </c>
      <c r="E31" s="481" t="e">
        <f>VLOOKUP(D31,O77:S84,3,0)</f>
        <v>#N/A</v>
      </c>
      <c r="F31" s="482"/>
      <c r="G31" s="482"/>
      <c r="H31" s="482"/>
      <c r="I31" s="482"/>
      <c r="J31" s="482"/>
      <c r="K31" s="482"/>
      <c r="L31" s="483"/>
      <c r="M31" s="108"/>
      <c r="N31" s="79"/>
      <c r="O31" s="79"/>
      <c r="P31" s="79"/>
      <c r="Q31" s="89"/>
      <c r="R31" s="79"/>
      <c r="S31" s="79"/>
      <c r="T31" s="80"/>
      <c r="U31" s="81"/>
      <c r="V31" s="82" t="s">
        <v>128</v>
      </c>
      <c r="W31" s="59" t="str">
        <f>IF(COUNTIF($W$11:$W$17,V31)=0,"",COUNTIF($W$11:$W$17,V31))</f>
        <v/>
      </c>
      <c r="X31" s="59" t="str">
        <f>IF(COUNTIF($X$11:$X$17,V31)=0,"",COUNTIF($X$11:$X$17,V31))</f>
        <v/>
      </c>
      <c r="Y31" s="59" t="str">
        <f>IF(COUNTIF($Y$11:$Y$17,V31)=0,"",COUNTIF($Y$11:$Y$17,V31))</f>
        <v/>
      </c>
      <c r="Z31" s="59" t="str">
        <f>IF(COUNTIF($Z$11:$Z$17,V31)=0,"",COUNTIF($Z$11:$Z$17,V31))</f>
        <v/>
      </c>
      <c r="AA31" s="59" t="str">
        <f>IF(COUNTIF($AA$11:$AA$17,V31)=0,"",COUNTIF($AA$11:$AA$17,V31))</f>
        <v/>
      </c>
      <c r="AB31" s="59" t="str">
        <f>IF(COUNTIF($AB$11:$AB$17,V31)=0,"",COUNTIF($AB$11:$AB$17,V31))</f>
        <v/>
      </c>
      <c r="AC31" s="59" t="str">
        <f>IF(COUNTIF($AC$11:$AC$17,V31)=0,"",COUNTIF($AC$11:$AC$17,V31))</f>
        <v/>
      </c>
      <c r="AD31" s="76" t="str">
        <f>IF(COUNTIF($AD$11:$AD$17,$V$31)=0,"",COUNTIF($AD$11:$AD$17,$V$31))</f>
        <v/>
      </c>
      <c r="AE31" s="53" t="str">
        <f>IF(COUNTIF($AE$11:$AE$17,$V$31)=0,"",COUNTIF($AE$11:$AE$17,$V$31))</f>
        <v/>
      </c>
      <c r="AF31" s="53" t="str">
        <f>IF(COUNTIF($AF$11:$AF$17,$V$31)=0,"",COUNTIF($AF$11:$AF$17,$V$31))</f>
        <v/>
      </c>
      <c r="AG31" s="53" t="str">
        <f>IF(COUNTIF($AG$11:$AG$17,$V$31)=0,"",COUNTIF($AG$11:$AG$17,$V$31))</f>
        <v/>
      </c>
      <c r="AH31" s="53" t="str">
        <f>IF(COUNTIF($AH$11:$AH$17,$V$31)=0,"",COUNTIF($AH$11:$AH$17,$V$31))</f>
        <v/>
      </c>
      <c r="AI31" s="53" t="str">
        <f>IF(COUNTIF($AI$11:$AI$17,$V$31)=0,"",COUNTIF($AI$11:$AI$17,$V$31))</f>
        <v/>
      </c>
      <c r="AJ31" s="53" t="str">
        <f>IF(COUNTIF($AJ$11:$AJ$17,$V$31)=0,"",COUNTIF($AJ$11:$AJ$17,$V$31))</f>
        <v/>
      </c>
      <c r="AK31" s="53" t="str">
        <f>IF(COUNTIF($AK$11:$AK$17,$V$31)=0,"",COUNTIF($AK$11:$AK$17,$V$31))</f>
        <v/>
      </c>
      <c r="BD31" s="84"/>
    </row>
    <row r="32" spans="2:56" ht="24.95" customHeight="1">
      <c r="B32" s="508"/>
      <c r="C32" s="508"/>
      <c r="D32" s="115" t="s">
        <v>38</v>
      </c>
      <c r="E32" s="481" t="e">
        <f>VLOOKUP(D32,O78:S85,3,0)</f>
        <v>#N/A</v>
      </c>
      <c r="F32" s="482"/>
      <c r="G32" s="482"/>
      <c r="H32" s="482"/>
      <c r="I32" s="482"/>
      <c r="J32" s="482"/>
      <c r="K32" s="482"/>
      <c r="L32" s="483"/>
      <c r="M32" s="182"/>
      <c r="N32" s="21"/>
      <c r="O32" s="21"/>
      <c r="P32" s="21"/>
      <c r="Q32" s="62"/>
      <c r="R32" s="21"/>
      <c r="S32" s="21"/>
      <c r="T32" s="39"/>
      <c r="V32" s="40" t="s">
        <v>80</v>
      </c>
      <c r="W32" s="59">
        <f>MAX(W21:W31)</f>
        <v>0</v>
      </c>
      <c r="X32" s="59">
        <f t="shared" ref="X32:AK32" si="13">MAX(X21:X31)</f>
        <v>0</v>
      </c>
      <c r="Y32" s="59">
        <f t="shared" si="13"/>
        <v>0</v>
      </c>
      <c r="Z32" s="59">
        <f t="shared" si="13"/>
        <v>0</v>
      </c>
      <c r="AA32" s="59">
        <f t="shared" si="13"/>
        <v>0</v>
      </c>
      <c r="AB32" s="59">
        <f>MAX(AB21:AB31)</f>
        <v>0</v>
      </c>
      <c r="AC32" s="59">
        <f t="shared" si="13"/>
        <v>0</v>
      </c>
      <c r="AD32" s="59">
        <f t="shared" si="13"/>
        <v>0</v>
      </c>
      <c r="AE32" s="59">
        <f t="shared" si="13"/>
        <v>0</v>
      </c>
      <c r="AF32" s="59">
        <f>MAX(AF21:AF31)</f>
        <v>0</v>
      </c>
      <c r="AG32" s="59">
        <f t="shared" si="13"/>
        <v>0</v>
      </c>
      <c r="AH32" s="59">
        <f t="shared" si="13"/>
        <v>0</v>
      </c>
      <c r="AI32" s="59">
        <f t="shared" si="13"/>
        <v>0</v>
      </c>
      <c r="AJ32" s="59">
        <f t="shared" si="13"/>
        <v>0</v>
      </c>
      <c r="AK32" s="59">
        <f t="shared" si="13"/>
        <v>0</v>
      </c>
      <c r="BD32" s="7"/>
    </row>
    <row r="33" spans="13:56" ht="15" customHeight="1">
      <c r="M33" s="182"/>
      <c r="N33" s="21"/>
      <c r="O33" s="21"/>
      <c r="P33" s="21"/>
      <c r="Q33" s="62"/>
      <c r="R33" s="21"/>
      <c r="S33" s="21"/>
      <c r="T33" s="39"/>
      <c r="V33" s="40" t="s">
        <v>170</v>
      </c>
      <c r="W33" s="41">
        <f t="shared" ref="W33:AK33" si="14">IF(MIN(W21:W31)=1,1,0)</f>
        <v>0</v>
      </c>
      <c r="X33" s="41">
        <f t="shared" si="14"/>
        <v>0</v>
      </c>
      <c r="Y33" s="41">
        <f t="shared" si="14"/>
        <v>0</v>
      </c>
      <c r="Z33" s="41">
        <f t="shared" si="14"/>
        <v>0</v>
      </c>
      <c r="AA33" s="41">
        <f t="shared" si="14"/>
        <v>0</v>
      </c>
      <c r="AB33" s="41">
        <f t="shared" si="14"/>
        <v>0</v>
      </c>
      <c r="AC33" s="41">
        <f t="shared" si="14"/>
        <v>0</v>
      </c>
      <c r="AD33" s="41">
        <f t="shared" si="14"/>
        <v>0</v>
      </c>
      <c r="AE33" s="41">
        <f t="shared" si="14"/>
        <v>0</v>
      </c>
      <c r="AF33" s="41">
        <f t="shared" si="14"/>
        <v>0</v>
      </c>
      <c r="AG33" s="41">
        <f t="shared" si="14"/>
        <v>0</v>
      </c>
      <c r="AH33" s="41">
        <f t="shared" si="14"/>
        <v>0</v>
      </c>
      <c r="AI33" s="41">
        <f t="shared" si="14"/>
        <v>0</v>
      </c>
      <c r="AJ33" s="41">
        <f t="shared" si="14"/>
        <v>0</v>
      </c>
      <c r="AK33" s="41">
        <f t="shared" si="14"/>
        <v>0</v>
      </c>
      <c r="BD33" s="7"/>
    </row>
    <row r="34" spans="13:56">
      <c r="M34" s="182"/>
      <c r="N34" s="21"/>
      <c r="O34" s="21"/>
      <c r="P34" s="21"/>
      <c r="Q34" s="62"/>
      <c r="R34" s="21"/>
      <c r="S34" s="21"/>
      <c r="BD34" s="7">
        <v>25</v>
      </c>
    </row>
    <row r="35" spans="13:56" ht="15" customHeight="1">
      <c r="M35" s="182"/>
      <c r="N35" s="21"/>
      <c r="O35" s="21"/>
      <c r="P35" s="21"/>
      <c r="Q35" s="62"/>
      <c r="R35" s="287" t="s">
        <v>83</v>
      </c>
      <c r="S35" s="287"/>
      <c r="BD35" s="7">
        <v>26</v>
      </c>
    </row>
    <row r="36" spans="13:56" ht="15" customHeight="1">
      <c r="M36" s="182"/>
      <c r="N36" s="21"/>
      <c r="O36" s="21"/>
      <c r="P36" s="21"/>
      <c r="Q36" s="90"/>
      <c r="R36" s="287"/>
      <c r="S36" s="287"/>
      <c r="T36" s="42"/>
      <c r="U36" s="42"/>
      <c r="V36" s="42"/>
      <c r="W36" s="46" t="str">
        <f>IF(W32=0,"",IF(W21=W32,$V$21,IF(W22=W32,$V$22,IF(W23=W32,$V$23,IF(W24=W32,$V$24,IF(W25=W32,$V$25,IF(W26=W32,$V$26,IF(W27=W32,$V$27,IF(W28=W32,$V$28,IF(W29=W32,$V$29,IF(W30=W32,$V$30,IF(W31=W32,$V$31,""))))))))))))</f>
        <v/>
      </c>
      <c r="X36" s="46" t="str">
        <f>IF(X32=0,"",IF(X21=X32,$V$21,IF(X22=X32,$V$22,IF(X23=X32,$V$23,IF(X24=X32,$V$24,IF(X25=X32,$V$25,IF(X26=X32,$V$26,IF(X27=X32,$V$27,IF(X28=X32,$V$28,IF(X29=X32,$V$29,IF(X30=X32,$V$30,IF(X31=X32,$V$31,""))))))))))))</f>
        <v/>
      </c>
      <c r="Y36" s="46" t="str">
        <f t="shared" ref="Y36:AK36" si="15">IF(Y32=0,"",IF(Y21=Y32,$V$21,IF(Y22=Y32,$V$22,IF(Y23=Y32,$V$23,IF(Y24=Y32,$V$24,IF(Y25=Y32,$V$25,IF(Y26=Y32,$V$26,IF(Y27=Y32,$V$27,IF(Y28=Y32,$V$28,IF(Y29=Y32,$V$29,IF(Y30=Y32,$V$30,IF(Y31=Y32,$V$31,""))))))))))))</f>
        <v/>
      </c>
      <c r="Z36" s="46" t="str">
        <f>IF(Z32=0,"",IF(Z21=Z32,$V$21,IF(Z22=Z32,$V$22,IF(Z23=Z32,$V$23,IF(Z24=Z32,$V$24,IF(Z25=Z32,$V$25,IF(Z26=Z32,$V$26,IF(Z27=Z32,$V$27,IF(Z28=Z32,$V$28,IF(Z29=Z32,$V$29,IF(Z30=Z32,$V$30,IF(Z31=Z32,$V$31,""))))))))))))</f>
        <v/>
      </c>
      <c r="AA36" s="46" t="str">
        <f t="shared" si="15"/>
        <v/>
      </c>
      <c r="AB36" s="46" t="str">
        <f t="shared" si="15"/>
        <v/>
      </c>
      <c r="AC36" s="46" t="str">
        <f t="shared" si="15"/>
        <v/>
      </c>
      <c r="AD36" s="46" t="str">
        <f>IF(AD32=0,"",IF(AD21=AD32,$V$21,IF(AD22=AD32,$V$22,IF(AD23=AD32,$V$23,IF(AD24=AD32,$V$24,IF(AD25=AD32,$V$25,IF(AD26=AD32,$V$26,IF(AD27=AD32,$V$27,IF(AD28=AD32,$V$28,IF(AD29=AD32,$V$29,IF(AD30=AD32,$V$30,IF(AD31=AD32,$V$31,""))))))))))))</f>
        <v/>
      </c>
      <c r="AE36" s="46" t="str">
        <f t="shared" si="15"/>
        <v/>
      </c>
      <c r="AF36" s="46" t="str">
        <f>IF(AF32=0,"",IF(AF21=AF32,$V$21,IF(AF22=AF32,$V$22,IF(AF23=AF32,$V$23,IF(AF24=AF32,$V$24,IF(AF25=AF32,$V$25,IF(AF26=AF32,$V$26,IF(AF27=AF32,$V$27,IF(AF28=AF32,$V$28,IF(AF29=AF32,$V$29,IF(AF30=AF32,$V$30,IF(AF31=AF32,$V$31,""))))))))))))</f>
        <v/>
      </c>
      <c r="AG36" s="46" t="str">
        <f t="shared" si="15"/>
        <v/>
      </c>
      <c r="AH36" s="46" t="str">
        <f t="shared" si="15"/>
        <v/>
      </c>
      <c r="AI36" s="46" t="str">
        <f>IF(AI32=0,"",IF(AI21=AI32,$V$21,IF(AI22=AI32,$V$22,IF(AI23=AI32,$V$23,IF(AI24=AI32,$V$24,IF(AI25=AI32,$V$25,IF(AI26=AI32,$V$26,IF(AI27=AI32,$V$27,IF(AI28=AI32,$V$28,IF(AI29=AI32,$V$29,IF(AI30=AI32,$V$30,IF(AI31=AI32,$V$31,""))))))))))))</f>
        <v/>
      </c>
      <c r="AJ36" s="46" t="str">
        <f>IF(AJ32=0,"",IF(AJ21=AJ32,$V$21,IF(AJ22=AJ32,$V$22,IF(AJ23=AJ32,$V$23,IF(AJ24=AJ32,$V$24,IF(AJ25=AJ32,$V$25,IF(AJ26=AJ32,$V$26,IF(AJ27=AJ32,$V$27,IF(AJ28=AJ32,$V$28,IF(AJ29=AJ32,$V$29,IF(AJ30=AJ32,$V$30,IF(AJ31=AJ32,$V$31,""))))))))))))</f>
        <v/>
      </c>
      <c r="AK36" s="46" t="str">
        <f t="shared" si="15"/>
        <v/>
      </c>
      <c r="BD36" s="7">
        <v>27</v>
      </c>
    </row>
    <row r="37" spans="13:56">
      <c r="M37" s="182"/>
      <c r="Q37" s="91" t="str">
        <f>IF(R37="","",IF(ISNA(VLOOKUP(R37,Planning_général!$E$17:$F$62,2,0)),"",VLOOKUP(R37,Planning_général!$E$17:$F$62,2,0)))</f>
        <v/>
      </c>
      <c r="R37" s="282" t="str">
        <f>IF(W37=1,$W$4,IF(X37=1,$X$4,IF(Y37=1,$Y$4,IF(Z37=1,Z4,IF(AA37=1,$AA$4,IF(AB37=1,$AB$4,IF(AC37=1,$AC$4,IF(AD37=1,$AD$4,IF(AE37=1,$AE$4,IF(AF37=1,$AF$4,IF(AG37=1,$AG$4,IF(AH37=1,AH4,IF(AI37=1,$AI$4,IF(AJ37=1,$AJ$4,IF(AK37=1,$AK$4,"")))))))))))))))</f>
        <v/>
      </c>
      <c r="S37" s="282" t="str">
        <f>IF(U37=1,U$10,IF(V37=1,V$10,IF(W37=1,W$10,IF(X37=1,X$10,IF(Y37=1,Y$10,IF(Z37=1,Z$10,IF(AA37=1,AA$10,IF(AB37=1,AB$10,IF(AC37=1,AC$10,IF(AD37=1,AD$10,IF(AE37=1,AE$10,"")))))))))))</f>
        <v/>
      </c>
      <c r="T37" s="469" t="s">
        <v>81</v>
      </c>
      <c r="U37" s="42"/>
      <c r="V37" s="35" t="s">
        <v>47</v>
      </c>
      <c r="W37" s="59" t="str">
        <f>IF($V$37=W36,1,"")</f>
        <v/>
      </c>
      <c r="X37" s="59" t="str">
        <f>IF(AND($V$37=$X$36,W37=""),1,"")</f>
        <v/>
      </c>
      <c r="Y37" s="59" t="str">
        <f>IF(AND($V$37=$Y$36,X37="",W37=""),1,"")</f>
        <v/>
      </c>
      <c r="Z37" s="59" t="str">
        <f>IF(AND($V$37=Z36,W37="",X37="",Y37=""),1,"")</f>
        <v/>
      </c>
      <c r="AA37" s="59" t="str">
        <f>IF(AND($V$37=AA36,X37="",Y37="",Z37="",W37=""),1,"")</f>
        <v/>
      </c>
      <c r="AB37" s="59" t="str">
        <f>IF(AND($V$37=AB36,Y37="",Z37="",AA37="",X37="",W37=""),1,"")</f>
        <v/>
      </c>
      <c r="AC37" s="59" t="str">
        <f>IF(AND($V$37=AC36,Z37="",AA37="",AB37="",Y37="",X37="",W37=""),1,"")</f>
        <v/>
      </c>
      <c r="AD37" s="59" t="str">
        <f>IF(AND($V$37=AD36,AA37="",AB37="",AC37="",Z37="",Y37="",X37="",W37=""),1,"")</f>
        <v/>
      </c>
      <c r="AE37" s="59" t="str">
        <f>IF(AND($V$37=AE36,AB37="",AC37="",AD37="",AA37="",Z37="",Y37="",X37="",W37=""),1,"")</f>
        <v/>
      </c>
      <c r="AF37" s="59" t="str">
        <f>IF(AND($V$37=AF36,AC37="",AD37="",AE37="",AB37="",AA37="",Z37="",Y37="",X37="",W37=""),1,"")</f>
        <v/>
      </c>
      <c r="AG37" s="59" t="str">
        <f>IF(AND($V$37=AG36,AD37="",AE37="",AF37="",AC37="",AB37="",AA37="",Z37="",Y37="",X37="",W37=""),1,"")</f>
        <v/>
      </c>
      <c r="AH37" s="59" t="str">
        <f>IF(AND($V$37=AH36,AE37="",AF37="",AG37="",AD37="",AC37="",AB37="",AA37="",Z37="",Y37="",X37="",W37=""),1,"")</f>
        <v/>
      </c>
      <c r="AI37" s="59" t="str">
        <f>IF(AND($V$37=AI36,AF37="",AG37="",AH37="",AE37="",AD37="",AC37="",AB37="",AA37="",Z37="",Y37="",X37="",W37=""),1,"")</f>
        <v/>
      </c>
      <c r="AJ37" s="59" t="str">
        <f>IF(AND($V$37=AJ36,AG37="",AH37="",AI37="",AF37="",AE37="",AD37="",AC37="",AB37="",AA37="",Z37="",Y37="",X37="",W37=""),1,"")</f>
        <v/>
      </c>
      <c r="AK37" s="59" t="str">
        <f>IF(AND($V$37=AK36,AH37="",AI37="",AJ37="",AG37="",AF37="",AE37="",AD37="",AC37="",AB37="",AA37="",Z37="",Y37="",X37="",W37=""),1,"")</f>
        <v/>
      </c>
      <c r="BD37" s="7">
        <v>28</v>
      </c>
    </row>
    <row r="38" spans="13:56">
      <c r="M38" s="182"/>
      <c r="Q38" s="91" t="str">
        <f>IF(R38="","",IF(ISNA(VLOOKUP(R38,Planning_général!$E$17:$F$62,2,0)),"",VLOOKUP(R38,Planning_général!$E$17:$F$62,2,0)))</f>
        <v/>
      </c>
      <c r="R38" s="282" t="str">
        <f>IF(W38=1,$W$4,IF(X38=1,$X$4,IF(Y38=1,$Y$4,IF(Z38=1,Z5,IF(AA38=1,$AA$4,IF(AB38=1,$AB$4,IF(AC38=1,$AC$4,IF(AD38=1,$AD$4,IF(AE38=1,$AE$4,IF(AF38=1,$AF$4,IF(AG38=1,$AG$4,IF(AH38=1,AH5,IF(AI38=1,$AI$4,IF(AJ38=1,$AJ$4,IF(AK38=1,$AK$4,"")))))))))))))))</f>
        <v/>
      </c>
      <c r="S38" s="282" t="str">
        <f>IF(U38=1,U$10,IF(V38=1,V$10,IF(W38=1,W$10,IF(X38=1,X$10,IF(Y38=1,Y$10,IF(Z38=1,Z$10,IF(AA38=1,AA$10,IF(AB38=1,AB$10,IF(AC38=1,AC$10,IF(AD38=1,AD$10,IF(AE38=1,AE$10,"")))))))))))</f>
        <v/>
      </c>
      <c r="T38" s="469"/>
      <c r="U38" s="42"/>
      <c r="V38" s="35" t="s">
        <v>47</v>
      </c>
      <c r="W38" s="47"/>
      <c r="X38" s="195" t="str">
        <f>IF(AND(X$36=$V$38,W38="",X37=""),1,"")</f>
        <v/>
      </c>
      <c r="Y38" s="195" t="str">
        <f>IF(AND(Y$36=$V$38,X38="",Y37=""),1,"")</f>
        <v/>
      </c>
      <c r="Z38" s="195" t="str">
        <f>IF(AND(Z$36=$V$38,Y38="",Z37=""),1,"")</f>
        <v/>
      </c>
      <c r="AA38" s="195" t="str">
        <f>IF(AND(AA$36=$V$38,AA37="",SUM($X$38:Z38)=0),1,"")</f>
        <v/>
      </c>
      <c r="AB38" s="195" t="str">
        <f>IF(AND(AB$36=$V$38,AB37="",SUM($X$38:AA38)=0),1,"")</f>
        <v/>
      </c>
      <c r="AC38" s="195" t="str">
        <f>IF(AND(AC$36=$V$38,AC37="",SUM($X$38:AB38)=0),1,"")</f>
        <v/>
      </c>
      <c r="AD38" s="195" t="str">
        <f>IF(AND(AD$36=$V$38,AD37="",SUM($X$38:AC38)=0),1,"")</f>
        <v/>
      </c>
      <c r="AE38" s="195" t="str">
        <f>IF(AND(AE$36=$V$38,AE37="",SUM($X$38:AD38)=0),1,"")</f>
        <v/>
      </c>
      <c r="AF38" s="195" t="str">
        <f>IF(AND(AF$36=$V$38,AF37="",SUM($X$38:AE38)=0),1,"")</f>
        <v/>
      </c>
      <c r="AG38" s="195" t="str">
        <f>IF(AND(AG$36=$V$38,AG37="",SUM($X$38:AF38)=0),1,"")</f>
        <v/>
      </c>
      <c r="AH38" s="195" t="str">
        <f>IF(AND(AH$36=$V$38,AH37="",SUM($X$38:AG38)=0),1,"")</f>
        <v/>
      </c>
      <c r="AI38" s="195" t="str">
        <f>IF(AND(AI$36=$V$38,AI37="",SUM($X$38:AH38)=0),1,"")</f>
        <v/>
      </c>
      <c r="AJ38" s="195" t="str">
        <f>IF(AND(AJ$36=$V$38,AJ37="",SUM($X$38:AI38)=0),1,"")</f>
        <v/>
      </c>
      <c r="AK38" s="195" t="str">
        <f>IF(AND(AK$36=$V$38,AK37="",SUM($X$38:AJ38)=0),1,"")</f>
        <v/>
      </c>
      <c r="BD38" s="7">
        <v>29</v>
      </c>
    </row>
    <row r="39" spans="13:56" ht="15" customHeight="1">
      <c r="M39" s="182"/>
      <c r="Q39" s="91"/>
      <c r="T39" s="22"/>
      <c r="U39" s="42"/>
      <c r="V39" s="42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BD39" s="7"/>
    </row>
    <row r="40" spans="13:56" ht="15" customHeight="1">
      <c r="Q40" s="91" t="str">
        <f>IF(R40="","",IF(ISNA(VLOOKUP(R40,Planning_général!$E$17:$F$62,2,0)),"",VLOOKUP(R40,Planning_général!$E$17:$F$62,2,0)))</f>
        <v/>
      </c>
      <c r="R40" s="282" t="str">
        <f>IF(W40=1,$W$4,IF(X40=1,$X$4,IF(Y40=1,$Y$4,IF(Z40=1,Z4,IF(AA40=1,$AA$4,IF(AB40=1,$AB$4,IF(AC40=1,$AC$4,IF(AD40=1,$AD$4,IF(AE40=1,$AE$4,IF(AF40=1,$AF$4,IF(AG40=1,$AG$4,IF(AH40=1,AH8,IF(AI40=1,$AI$4,IF(AJ40=1,$AJ$4,IF(AK40=1,$AK$4,"")))))))))))))))</f>
        <v/>
      </c>
      <c r="S40" s="282" t="str">
        <f>IF(U40=1,U$10,IF(V40=1,V$10,IF(W40=1,W$10,IF(X40=1,X$10,IF(Y40=1,Y$10,IF(Z40=1,Z$10,IF(AA40=1,AA$10,IF(AB40=1,AB$10,IF(AC40=1,AC$10,IF(AD40=1,AD$10,IF(AE40=1,AE$10,"")))))))))))</f>
        <v/>
      </c>
      <c r="T40" s="285" t="s">
        <v>76</v>
      </c>
      <c r="U40" s="42"/>
      <c r="V40" s="35" t="s">
        <v>94</v>
      </c>
      <c r="W40" s="59" t="str">
        <f>IF($V$40=W36,1,"")</f>
        <v/>
      </c>
      <c r="X40" s="59" t="str">
        <f>IF(AND($V$40=$X$36,W40=""),1,"")</f>
        <v/>
      </c>
      <c r="Y40" s="59" t="str">
        <f>IF(AND($V$40=$Y$36,X40="",W40=""),1,"")</f>
        <v/>
      </c>
      <c r="Z40" s="59" t="str">
        <f>IF(AND($V$40=Z36,W40="",X40="",Y40=""),1,"")</f>
        <v/>
      </c>
      <c r="AA40" s="59" t="str">
        <f>IF(AND($V$40=AA36,X40="",Y40="",Z40="",W40=""),1,"")</f>
        <v/>
      </c>
      <c r="AB40" s="59" t="str">
        <f>IF(AND($V$40=AB36,Y40="",Z40="",AA40="",X40="",W40=""),1,"")</f>
        <v/>
      </c>
      <c r="AC40" s="59" t="str">
        <f>IF(AND($V$40=AC36,Z40="",AA40="",AB40="",Y40="",X40="",W40=""),1,"")</f>
        <v/>
      </c>
      <c r="AD40" s="59" t="str">
        <f>IF(AND($V$40=AD36,AA40="",AB40="",AC40="",Z40="",Y40="",X40="",W40=""),1,"")</f>
        <v/>
      </c>
      <c r="AE40" s="59" t="str">
        <f>IF(AND($V$40=AE36,AB40="",AC40="",AD40="",AA40="",Z40="",Y40="",X40="",W40=""),1,"")</f>
        <v/>
      </c>
      <c r="AF40" s="59" t="str">
        <f>IF(AND($V$40=AF36,AC40="",AD40="",AE40="",AB40="",AA40="",Z40="",Y40="",X40="",W40=""),1,"")</f>
        <v/>
      </c>
      <c r="AG40" s="59" t="str">
        <f>IF(AND($V$40=AG36,AD40="",AE40="",AF40="",AC40="",AB40="",AA40="",Z40="",Y40="",X40="",W40=""),1,"")</f>
        <v/>
      </c>
      <c r="AH40" s="59" t="str">
        <f>IF(AND($V$40=AH36,AE40="",AF40="",AG40="",AD40="",AC40="",AB40="",AA40="",Z40="",Y40="",X40="",W40=""),1,"")</f>
        <v/>
      </c>
      <c r="AI40" s="59" t="str">
        <f>IF(AND($V$40=AI36,AF40="",AG40="",AH40="",AE40="",AD40="",AC40="",AB40="",AA40="",Z40="",Y40="",X40="",W40=""),1,"")</f>
        <v/>
      </c>
      <c r="AJ40" s="59" t="str">
        <f>IF(AND($V$40=AJ36,AG40="",AH40="",AI40="",AF40="",AE40="",AD40="",AC40="",AB40="",AA40="",Z40="",Y40="",X40="",W40=""),1,"")</f>
        <v/>
      </c>
      <c r="AK40" s="59" t="str">
        <f>IF(AND($V$40=AK36,AH40="",AI40="",AJ40="",AG40="",AF40="",AE40="",AD40="",AC40="",AB40="",AA40="",Z40="",Y40="",X40="",W40=""),1,"")</f>
        <v/>
      </c>
      <c r="BD40" s="7"/>
    </row>
    <row r="41" spans="13:56">
      <c r="Q41" s="91" t="str">
        <f>IF(R41="","",IF(ISNA(VLOOKUP(R41,Planning_général!$E$17:$F$62,2,0)),"",VLOOKUP(R41,Planning_général!$E$17:$F$62,2,0)))</f>
        <v/>
      </c>
      <c r="R41" s="282" t="str">
        <f>IF(W41=1,$W$4,IF(X41=1,$X$4,IF(Y41=1,$Y$4,IF(Z41=1,Z4,IF(AA41=1,$AA$4,IF(AB41=1,$AB$4,IF(AC41=1,$AC$4,IF(AD41=1,$AD$4,IF(AE41=1,$AE$4,IF(AF41=1,$AF$4,IF(AG41=1,$AG$4,IF(AH41=1,AH4,IF(AI41=1,$AI$4,IF(AJ41=1,$AJ$4,IF(AK41=1,$AK$4,"")))))))))))))))</f>
        <v/>
      </c>
      <c r="S41" s="282" t="str">
        <f t="shared" ref="S41:S42" si="16">IF(U41=1,U$10,IF(V41=1,V$10,IF(W41=1,W$10,IF(X41=1,X$10,IF(Y41=1,Y$10,IF(Z41=1,Z$10,IF(AA41=1,AA$10,IF(AB41=1,AB$10,IF(AC41=1,AC$10,IF(AD41=1,AD$10,IF(AE41=1,AE$10,"")))))))))))</f>
        <v/>
      </c>
      <c r="T41" s="285"/>
      <c r="U41" s="42"/>
      <c r="V41" s="35" t="s">
        <v>94</v>
      </c>
      <c r="W41" s="47"/>
      <c r="X41" s="195" t="str">
        <f>IF(AND(X$36=$V$41,W41="",X40=""),1,"")</f>
        <v/>
      </c>
      <c r="Y41" s="195" t="str">
        <f>IF(AND(Y$36=$V$41,X41="",Y40=""),1,"")</f>
        <v/>
      </c>
      <c r="Z41" s="195" t="str">
        <f>IF(AND(Z$36=$V$41,Z40="",SUM($X$41:Y41)=0),1,"")</f>
        <v/>
      </c>
      <c r="AA41" s="195" t="str">
        <f>IF(AND(AA$36=$V$41,AA40="",SUM($X$41:Z41)=0),1,"")</f>
        <v/>
      </c>
      <c r="AB41" s="195" t="str">
        <f>IF(AND(AB$36=$V$41,AB40="",SUM($X$41:AA41)=0),1,"")</f>
        <v/>
      </c>
      <c r="AC41" s="195" t="str">
        <f>IF(AND(AC$36=$V$41,AC40="",SUM($X$41:AB41)=0),1,"")</f>
        <v/>
      </c>
      <c r="AD41" s="195" t="str">
        <f>IF(AND(AD$36=$V$41,AD40="",SUM($X$41:AC41)=0),1,"")</f>
        <v/>
      </c>
      <c r="AE41" s="195" t="str">
        <f>IF(AND(AE$36=$V$41,AE40="",SUM($X$41:AD41)=0),1,"")</f>
        <v/>
      </c>
      <c r="AF41" s="195" t="str">
        <f>IF(AND(AF$36=$V$41,AF40="",SUM($X$41:AE41)=0),1,"")</f>
        <v/>
      </c>
      <c r="AG41" s="195" t="str">
        <f>IF(AND(AG$36=$V$41,AG40="",SUM($X$41:AF41)=0),1,"")</f>
        <v/>
      </c>
      <c r="AH41" s="195" t="str">
        <f>IF(AND(AH$36=$V$41,AH40="",SUM($X$41:AG41)=0),1,"")</f>
        <v/>
      </c>
      <c r="AI41" s="195" t="str">
        <f>IF(AND(AI$36=$V$41,AI40="",SUM($X$41:AH41)=0),1,"")</f>
        <v/>
      </c>
      <c r="AJ41" s="195" t="str">
        <f>IF(AND(AJ$36=$V$41,AJ40="",SUM($X$41:AI41)=0),1,"")</f>
        <v/>
      </c>
      <c r="AK41" s="195" t="str">
        <f>IF(AND(AK$36=$V$41,AK40="",SUM($X$41:AJ41)=0),1,"")</f>
        <v/>
      </c>
      <c r="BD41" s="7"/>
    </row>
    <row r="42" spans="13:56" s="3" customFormat="1">
      <c r="N42" s="31"/>
      <c r="O42" s="31"/>
      <c r="P42" s="31"/>
      <c r="Q42" s="91" t="str">
        <f>IF(R42="","",IF(ISNA(VLOOKUP(R42,Planning_général!$E$17:$F$62,2,0)),"",VLOOKUP(R42,Planning_général!$E$17:$F$62,2,0)))</f>
        <v/>
      </c>
      <c r="R42" s="282" t="str">
        <f>IF(W42=1,$W$4,IF(X42=1,$X$4,IF(Y42=1,$Y$4,IF(Z42=1,$Z$4,IF(AA42=1,$AA$4,IF(AB42=1,$AB$4,IF(AC42=1,$AC$4,IF(AD42=1,$AD$4,IF(AE42=1,$AE$4,IF(AF42=1,$AF$4,IF(AG42=1,$AG$4,IF(AH42=1,$AH$4,IF(AI42=1,$AI$4,IF(AJ42=1,$AJ$4,IF(AK42=1,$AK$4,"")))))))))))))))</f>
        <v/>
      </c>
      <c r="S42" s="282" t="str">
        <f t="shared" si="16"/>
        <v/>
      </c>
      <c r="T42" s="285"/>
      <c r="U42" s="44"/>
      <c r="V42" s="193" t="s">
        <v>95</v>
      </c>
      <c r="W42" s="214" t="str">
        <f>IF($V$42=$W$36,1,"")</f>
        <v/>
      </c>
      <c r="X42" s="214" t="str">
        <f>IF(AND($V$42=$X$36,W42=""),1,"")</f>
        <v/>
      </c>
      <c r="Y42" s="205" t="str">
        <f>IF(AND($V$42=$Y$36,X42="",W42=""),1,"")</f>
        <v/>
      </c>
      <c r="Z42" s="205" t="str">
        <f>IF(AND($V$42=Z36,W42="",X42="",Y42=""),1,"")</f>
        <v/>
      </c>
      <c r="AA42" s="205" t="str">
        <f>IF(AND($V$42=$AA$36,X42="",Y42="",Z42="",W42=""),1,"")</f>
        <v/>
      </c>
      <c r="AB42" s="205" t="str">
        <f>IF(AND($V$42=$AB$36,Y42="",Z42="",AA42="",X42="",W42=""),1,"")</f>
        <v/>
      </c>
      <c r="AC42" s="205" t="str">
        <f>IF(AND($V$42=$AC$36,Z42="",AA42="",AB42="",Y42="",X42="",W42=""),1,"")</f>
        <v/>
      </c>
      <c r="AD42" s="205" t="str">
        <f>IF(AND($V$42=AD36,AA42="",AB42="",AC42="",Z42="",Y42="",X42="",W42=""),1,"")</f>
        <v/>
      </c>
      <c r="AE42" s="205" t="str">
        <f>IF(AND($V$42=$AE$36,AB42="",AC42="",AD42="",AA42="",Z42="",Y42="",X42="",W42=""),1,"")</f>
        <v/>
      </c>
      <c r="AF42" s="205" t="str">
        <f>IF(AND($V$42=$AF$36,AC42="",AD42="",AE42="",AB42="",AA42="",Z42="",Y42="",X42="",W42=""),1,"")</f>
        <v/>
      </c>
      <c r="AG42" s="205" t="str">
        <f>IF(AND($V$42=$AG$36,AD42="",AE42="",AF42="",AC42="",AB42="",AA42="",Z42="",Y42="",X42="",W42=""),1,"")</f>
        <v/>
      </c>
      <c r="AH42" s="205" t="str">
        <f>IF(AND($V$42=$AH$36,AE42="",AF42="",AG42="",AD42="",AC42="",AB42="",AA42="",Z42="",Y42="",X42="",W42=""),1,"")</f>
        <v/>
      </c>
      <c r="AI42" s="205" t="str">
        <f>IF(AND($V$42=$AI$36,AF42="",AG42="",AH42="",AE42="",AD42="",AC42="",AB42="",AA42="",Z42="",Y42="",X42="",W42=""),1,"")</f>
        <v/>
      </c>
      <c r="AJ42" s="205" t="str">
        <f>IF(AND($V$42=$AJ$36,AG42="",AH42="",AI42="",AF42="",AE42="",AD42="",AC42="",AB42="",AA42="",Z42="",Y42="",X42="",W42=""),1,"")</f>
        <v/>
      </c>
      <c r="AK42" s="205" t="str">
        <f>IF(AND($V$42=$AK$36,AH42="",AI42="",AJ42="",AG42="",AF42="",AE42="",AD42="",AC42="",AB42="",AA42="",Z42="",Y42="",X42="",W42=""),1,"")</f>
        <v/>
      </c>
      <c r="BD42" s="7">
        <v>30</v>
      </c>
    </row>
    <row r="43" spans="13:56" s="3" customFormat="1">
      <c r="N43" s="31"/>
      <c r="O43" s="31"/>
      <c r="P43" s="31"/>
      <c r="Q43" s="91" t="str">
        <f>IF(R43="","",IF(ISNA(VLOOKUP(R43,Planning_général!$E$17:$F$62,2,0)),"",VLOOKUP(R43,Planning_général!$E$17:$F$62,2,0)))</f>
        <v/>
      </c>
      <c r="R43" s="282" t="str">
        <f>IF(W43=1,$W$4,IF(X43=1,$X$4,IF(Y43=1,$Y$4,IF(Z43=1,$Z$4,IF(AA43=1,$AA$4,IF(AB43=1,$AB$4,IF(AC43=1,$AC$4,IF(AD43=1,$AD$4,IF(AE43=1,$AE$4,IF(AF43=1,$AF$4,IF(AG43=1,$AG$4,IF(AH43=1,$AH$4,IF(AI43=1,$AI$4,IF(AJ43=1,$AJ$4,IF(AK43=1,$AK$4,"")))))))))))))))</f>
        <v/>
      </c>
      <c r="S43" s="282" t="str">
        <f t="shared" ref="S43" si="17">IF(U43=1,U$10,IF(V43=1,V$10,IF(W43=1,W$10,IF(X43=1,X$10,IF(Y43=1,Y$10,IF(Z43=1,Z$10,IF(AA43=1,AA$10,IF(AB43=1,AB$10,IF(AC43=1,AC$10,IF(AD43=1,AD$10,IF(AE43=1,AE$10,"")))))))))))</f>
        <v/>
      </c>
      <c r="T43" s="285"/>
      <c r="U43" s="44"/>
      <c r="V43" s="35" t="s">
        <v>95</v>
      </c>
      <c r="W43" s="47"/>
      <c r="X43" s="203" t="str">
        <f>IF(AND(X$36=$V$43,W43="",X42=""),1,"")</f>
        <v/>
      </c>
      <c r="Y43" s="203" t="str">
        <f>IF(AND(Y$36=$V$43,X43="",Y42=""),1,"")</f>
        <v/>
      </c>
      <c r="Z43" s="200" t="str">
        <f>IF(AND(Z$36=$V$43,Z42="",SUM($X$43:Y43)=0),1,"")</f>
        <v/>
      </c>
      <c r="AA43" s="200" t="str">
        <f>IF(AND(AA$36=$V$43,AA42="",SUM($X$43:Z43)=0),1,"")</f>
        <v/>
      </c>
      <c r="AB43" s="195" t="str">
        <f>IF(AND(AB$36=$V$43,AB42="",SUM($X$43:AA43)=0),1,"")</f>
        <v/>
      </c>
      <c r="AC43" s="195" t="str">
        <f>IF(AND(AC$36=$V$43,AC42="",SUM($X$43:AB43)=0),1,"")</f>
        <v/>
      </c>
      <c r="AD43" s="195" t="str">
        <f>IF(AND(AD$36=$V$43,AD42="",SUM($X$43:AC43)=0),1,"")</f>
        <v/>
      </c>
      <c r="AE43" s="195" t="str">
        <f>IF(AND(AE$36=$V$43,AE42="",SUM($X$43:AD43)=0),1,"")</f>
        <v/>
      </c>
      <c r="AF43" s="195" t="str">
        <f>IF(AND(AF$36=$V$43,AF42="",SUM($X$43:AE43)=0),1,"")</f>
        <v/>
      </c>
      <c r="AG43" s="195" t="str">
        <f>IF(AND(AG$36=$V$43,AG42="",SUM($X$43:AF43)=0),1,"")</f>
        <v/>
      </c>
      <c r="AH43" s="195" t="str">
        <f>IF(AND(AH$36=$V$43,AH42="",SUM($X$43:AG43)=0),1,"")</f>
        <v/>
      </c>
      <c r="AI43" s="195" t="str">
        <f>IF(AND(AI$36=$V$43,AI42="",SUM($X$43:AH43)=0),1,"")</f>
        <v/>
      </c>
      <c r="AJ43" s="195" t="str">
        <f>IF(AND(AJ$36=$V$43,AJ42="",SUM($X$43:AI43)=0),1,"")</f>
        <v/>
      </c>
      <c r="AK43" s="195" t="str">
        <f>IF(AND(AK$36=$V$43,AK42="",SUM($X$43:AJ43)=0),1,"")</f>
        <v/>
      </c>
      <c r="BD43" s="7"/>
    </row>
    <row r="44" spans="13:56" s="3" customFormat="1">
      <c r="N44" s="31"/>
      <c r="O44" s="31"/>
      <c r="P44" s="31"/>
      <c r="Q44" s="87"/>
      <c r="R44" s="31"/>
      <c r="S44" s="31"/>
      <c r="T44" s="44"/>
      <c r="U44" s="44"/>
      <c r="V44" s="4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BD44" s="7">
        <v>31</v>
      </c>
    </row>
    <row r="45" spans="13:56">
      <c r="Q45" s="91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BD45" s="7">
        <v>35</v>
      </c>
    </row>
    <row r="46" spans="13:56" ht="15" customHeight="1">
      <c r="Q46" s="91" t="str">
        <f>IF(R46="","",IF(ISNA(VLOOKUP(R46,Planning_général!$E$17:$F$62,2,0)),"",VLOOKUP(R46,Planning_général!$E$17:$F$62,2,0)))</f>
        <v/>
      </c>
      <c r="R46" s="282" t="str">
        <f>IF(W46=1,$W$4,IF(X46=1,$X$4,IF(Y46=1,$Y$4,IF(Z46=1,Z4,IF(AA46=1,$AA$4,IF(AB46=1,$AB$4,IF(AC46=1,$AC$4,IF(AD46=1,$AD$4,IF(AE46=1,$AE$4,IF(AF46=1,$AF$4,IF(AG46=1,$AG$4,IF(AH46=1,AH13,IF(AI46=1,$AI$4,IF(AJ46=1,$AJ$4,IF(AK46=1,$AK$4,"")))))))))))))))</f>
        <v/>
      </c>
      <c r="S46" s="282" t="str">
        <f>IF(U46=1,U$10,IF(V46=1,V$10,IF(W46=1,W$10,IF(X46=1,X$10,IF(Y46=1,Y$10,IF(Z46=1,Z$10,IF(AA46=1,AA$10,IF(AB46=1,AB$10,IF(AC46=1,AC$10,IF(AD46=1,AD$10,IF(AE46=1,AE$10,"")))))))))))</f>
        <v/>
      </c>
      <c r="T46" s="285" t="s">
        <v>82</v>
      </c>
      <c r="U46" s="42"/>
      <c r="V46" s="35" t="s">
        <v>98</v>
      </c>
      <c r="W46" s="59" t="str">
        <f>IF($V$46=$W$36,1,"")</f>
        <v/>
      </c>
      <c r="X46" s="59" t="str">
        <f>IF(AND($V$46=$X$36,W46=""),1,"")</f>
        <v/>
      </c>
      <c r="Y46" s="59" t="str">
        <f>IF(AND($V$46=$Y$36,X46="",W46=""),1,"")</f>
        <v/>
      </c>
      <c r="Z46" s="59" t="str">
        <f>IF(AND($V$46=Z36,W46="",X46="",Y46=""),1,"")</f>
        <v/>
      </c>
      <c r="AA46" s="59" t="str">
        <f>IF(AND($V$46=$AA$36,X46="",Y46="",Z46="",W46=""),1,"")</f>
        <v/>
      </c>
      <c r="AB46" s="59" t="str">
        <f>IF(AND($V$46=$AB$36,Y46="",Z46="",AA46="",X46="",W46=""),1,"")</f>
        <v/>
      </c>
      <c r="AC46" s="59" t="str">
        <f>IF(AND($V$46=AC36,Z46="",AA46="",AB46="",Y46="",X46="",W46=""),1,"")</f>
        <v/>
      </c>
      <c r="AD46" s="59" t="str">
        <f>IF(AND($V$46=AD36,AA46="",AB46="",AC46="",Z46="",Y46="",X46="",W46=""),1,"")</f>
        <v/>
      </c>
      <c r="AE46" s="59" t="str">
        <f>IF(AND($V$46=$AE$36,AB46="",AC46="",AD46="",AA46="",Z46="",Y46="",X46="",W46=""),1,"")</f>
        <v/>
      </c>
      <c r="AF46" s="59" t="str">
        <f>IF(AND($V$46=$AF$36,AC46="",AD46="",AE46="",AB46="",AA46="",Z46="",Y46="",X46="",W46=""),1,"")</f>
        <v/>
      </c>
      <c r="AG46" s="59" t="str">
        <f>IF(AND($V$46=$AG$36,AD46="",AE46="",AF46="",AC46="",AB46="",AA46="",Z46="",Y46="",X46="",W46=""),1,"")</f>
        <v/>
      </c>
      <c r="AH46" s="59" t="str">
        <f>IF(AND($V$46=$AH$36,AE46="",AF46="",AG46="",AD46="",AC46="",AB46="",AA46="",Z46="",Y46="",X46="",W46=""),1,"")</f>
        <v/>
      </c>
      <c r="AI46" s="59" t="str">
        <f>IF(AND($V$46=$AI$36,AF46="",AG46="",AH46="",AE46="",AD46="",AC46="",AB46="",AA46="",Z46="",Y46="",X46="",W46=""),1,"")</f>
        <v/>
      </c>
      <c r="AJ46" s="59" t="str">
        <f>IF(AND($V$46=$AJ$36,AG46="",AH46="",AI46="",AF46="",AE46="",AD46="",AC46="",AB46="",AA46="",Z46="",Y46="",X46="",W46=""),1,"")</f>
        <v/>
      </c>
      <c r="AK46" s="59" t="str">
        <f>IF(AND($V$46=$AK$36,AH46="",AI46="",AJ46="",AG46="",AF46="",AE46="",AD46="",AC46="",AB46="",AA46="",Z46="",Y46="",X46="",W46=""),1,"")</f>
        <v/>
      </c>
      <c r="BD46" s="7">
        <v>36</v>
      </c>
    </row>
    <row r="47" spans="13:56">
      <c r="Q47" s="91" t="str">
        <f>IF(R47="","",IF(ISNA(VLOOKUP(R47,Planning_général!$E$17:$F$62,2,0)),"",VLOOKUP(R47,Planning_général!$E$17:$F$62,2,0)))</f>
        <v/>
      </c>
      <c r="R47" s="282" t="str">
        <f>IF(W47=1,$W$4,IF(X47=1,$X$4,IF(Y47=1,$Y$4,IF(Z47=1,$Z$4,IF(AA47=1,$AA$4,IF(AB47=1,$AB$4,IF(AC47=1,$AC$4,IF(AD47=1,$AD$4,IF(AE47=1,$AE$4,IF(AF47=1,$AF$4,IF(AG47=1,$AG$4,IF(AH47=1,$AH$4,IF(AI47=1,$AI$4,IF(AJ47=1,$AJ$4,IF(AK47=1,$AK$4,"")))))))))))))))</f>
        <v/>
      </c>
      <c r="S47" s="282" t="str">
        <f t="shared" ref="S47:S48" si="18">IF(U47=1,U$10,IF(V47=1,V$10,IF(W47=1,W$10,IF(X47=1,X$10,IF(Y47=1,Y$10,IF(Z47=1,Z$10,IF(AA47=1,AA$10,IF(AB47=1,AB$10,IF(AC47=1,AC$10,IF(AD47=1,AD$10,IF(AE47=1,AE$10,"")))))))))))</f>
        <v/>
      </c>
      <c r="T47" s="285"/>
      <c r="U47" s="42"/>
      <c r="V47" s="35" t="s">
        <v>98</v>
      </c>
      <c r="W47" s="47"/>
      <c r="X47" s="195" t="str">
        <f>IF(AND(X$36=$V$47,W47="",X46=""),1,"")</f>
        <v/>
      </c>
      <c r="Y47" s="195" t="str">
        <f>IF(AND(Y$36=$V$47,X47="",Y46=""),1,"")</f>
        <v/>
      </c>
      <c r="Z47" s="195" t="str">
        <f>IF(AND(Z$36=$V$47,Z46="",SUM($X47:Y$47)=0),1,"")</f>
        <v/>
      </c>
      <c r="AA47" s="195" t="str">
        <f>IF(AND(AA$36=$V$47,AA46="",SUM($X$47:Z47)=0),1,"")</f>
        <v/>
      </c>
      <c r="AB47" s="195" t="str">
        <f>IF(AND(AB$36=$V$47,AB46="",SUM($X$47:AA47)=0),1,"")</f>
        <v/>
      </c>
      <c r="AC47" s="195" t="str">
        <f>IF(AND(AC$36=$V$47,AC46="",SUM($X$47:AB47)=0),1,"")</f>
        <v/>
      </c>
      <c r="AD47" s="195" t="str">
        <f>IF(AND(AD$36=$V$47,AD46="",SUM($X$47:AC47)=0),1,"")</f>
        <v/>
      </c>
      <c r="AE47" s="195" t="str">
        <f>IF(AND(AE$36=$V$47,AE46="",SUM($X$47:AD47)=0),1,"")</f>
        <v/>
      </c>
      <c r="AF47" s="195" t="str">
        <f>IF(AND(AF$36=$V$47,AF46="",SUM($X$47:AE47)=0),1,"")</f>
        <v/>
      </c>
      <c r="AG47" s="195" t="str">
        <f>IF(AND(AG$36=$V$47,AG46="",SUM($X$47:AF47)=0),1,"")</f>
        <v/>
      </c>
      <c r="AH47" s="195" t="str">
        <f>IF(AND(AH$36=$V$47,AH46="",SUM($X$47:AG47)=0),1,"")</f>
        <v/>
      </c>
      <c r="AI47" s="195" t="str">
        <f>IF(AND(AI$36=$V$47,AI46="",SUM($X$47:AH47)=0),1,"")</f>
        <v/>
      </c>
      <c r="AJ47" s="195" t="str">
        <f>IF(AND(AJ$36=$V$47,AJ46="",SUM($X$47:AI47)=0),1,"")</f>
        <v/>
      </c>
      <c r="AK47" s="195" t="str">
        <f>IF(AND(AK$36=$V$47,AK46="",SUM($X$47:AJ47)=0),1,"")</f>
        <v/>
      </c>
      <c r="BD47" s="7">
        <v>37</v>
      </c>
    </row>
    <row r="48" spans="13:56">
      <c r="Q48" s="91" t="str">
        <f>IF(R48="","",IF(ISNA(VLOOKUP(R48,Planning_général!$E$17:$F$62,2,0)),"",VLOOKUP(R48,Planning_général!$E$17:$F$62,2,0)))</f>
        <v/>
      </c>
      <c r="R48" s="282" t="str">
        <f>IF(W48=1,$W$4,IF(X48=1,$X$4,IF(Y48=1,$Y$4,IF(Z48=1,Z11,IF(AA48=1,$AA$4,IF(AB48=1,$AB$4,IF(AC48=1,$AC$4,IF(AD48=1,$AD$4,IF(AE48=1,$AE$4,IF(AF48=1,$AF$4,IF(AG48=1,$AG$4,IF(AH48=1,$AH$4,IF(AI48=1,$AI$4,IF(AJ48=1,$AJ$4,IF(AK48=1,$AK$4,"")))))))))))))))</f>
        <v/>
      </c>
      <c r="S48" s="282" t="str">
        <f t="shared" si="18"/>
        <v/>
      </c>
      <c r="T48" s="285"/>
      <c r="U48" s="44"/>
      <c r="V48" s="35" t="s">
        <v>99</v>
      </c>
      <c r="W48" s="198" t="str">
        <f>IF($V$48=$W$36,1,"")</f>
        <v/>
      </c>
      <c r="X48" s="198" t="str">
        <f>IF(AND($V$48=$X$36,W48=""),1,"")</f>
        <v/>
      </c>
      <c r="Y48" s="205" t="str">
        <f>IF(AND($V$48=$Y$36,X48="",W48=""),1,"")</f>
        <v/>
      </c>
      <c r="Z48" s="205" t="str">
        <f>IF(AND($V$48=Z36,W48="",X48="",Y48=""),1,"")</f>
        <v/>
      </c>
      <c r="AA48" s="205" t="str">
        <f>IF(AND($V$48=$AA$36,X48="",Y48="",Z48="",W48=""),1,"")</f>
        <v/>
      </c>
      <c r="AB48" s="205" t="str">
        <f>IF(AND($V$48=$AB$36,Y48="",Z48="",AA48="",X48="",W48=""),1,"")</f>
        <v/>
      </c>
      <c r="AC48" s="205" t="str">
        <f>IF(AND($V$48=$AC$36,Z48="",AA48="",AB48="",Y48="",X48="",W48=""),1,"")</f>
        <v/>
      </c>
      <c r="AD48" s="205" t="str">
        <f>IF(AND($V$48=AD36,AA48="",AB48="",AC48="",Z48="",Y48="",X48="",W48=""),1,"")</f>
        <v/>
      </c>
      <c r="AE48" s="205" t="str">
        <f>IF(AND($V$48=$AE$36,AB48="",AC48="",AD48="",AA48="",Z48="",Y48="",X48="",W48=""),1,"")</f>
        <v/>
      </c>
      <c r="AF48" s="205" t="str">
        <f>IF(AND($V$48=$AF$36,AC48="",AD48="",AE48="",AB48="",AA48="",Z48="",Y48="",X48="",W48=""),1,"")</f>
        <v/>
      </c>
      <c r="AG48" s="205" t="str">
        <f>IF(AND($V$48=$AG$36,AD48="",AE48="",AF48="",AC48="",AB48="",AA48="",Z48="",Y48="",X48="",W48=""),1,"")</f>
        <v/>
      </c>
      <c r="AH48" s="205" t="str">
        <f>IF(AND($V$48=$AH$36,AE48="",AF48="",AG48="",AD48="",AC48="",AB48="",AA48="",Z48="",Y48="",X48="",W48=""),1,"")</f>
        <v/>
      </c>
      <c r="AI48" s="205" t="str">
        <f>IF(AND($V$48=$AI$36,AF48="",AG48="",AH48="",AE48="",AD48="",AC48="",AB48="",AA48="",Z48="",Y48="",X48="",W48=""),1,"")</f>
        <v/>
      </c>
      <c r="AJ48" s="205" t="str">
        <f>IF(AND($V$48=$AJ$36,AG48="",AH48="",AI48="",AF48="",AE48="",AD48="",AC48="",AB48="",AA48="",Z48="",Y48="",X48="",W48=""),1,"")</f>
        <v/>
      </c>
      <c r="AK48" s="205" t="str">
        <f>IF(AND($V$48=$AK$36,AH48="",AI48="",AJ48="",AG48="",AF48="",AE48="",AD48="",AC48="",AB48="",AA48="",Z48="",Y48="",X48="",W48=""),1,"")</f>
        <v/>
      </c>
      <c r="BD48" s="7">
        <v>38</v>
      </c>
    </row>
    <row r="49" spans="4:56">
      <c r="Q49" s="91" t="str">
        <f>IF(R49="","",IF(ISNA(VLOOKUP(R49,Planning_général!$E$17:$F$62,2,0)),"",VLOOKUP(R49,Planning_général!$E$17:$F$62,2,0)))</f>
        <v/>
      </c>
      <c r="R49" s="282" t="str">
        <f>IF(W49=1,$W$4,IF(X49=1,$X$4,IF(Y49=1,$Y$4,IF(Z49=1,Z12,IF(AA49=1,$AA$4,IF(AB49=1,$AB$4,IF(AC49=1,$AC$4,IF(AD49=1,$AD$4,IF(AE49=1,$AE$4,IF(AF49=1,$AF$4,IF(AG49=1,$AG$4,IF(AH49=1,$AH$4,IF(AI49=1,$AI$4,IF(AJ49=1,$AJ$4,IF(AK49=1,$AK$4,"")))))))))))))))</f>
        <v/>
      </c>
      <c r="S49" s="282" t="str">
        <f t="shared" ref="S49" si="19">IF(U49=1,U$10,IF(V49=1,V$10,IF(W49=1,W$10,IF(X49=1,X$10,IF(Y49=1,Y$10,IF(Z49=1,Z$10,IF(AA49=1,AA$10,IF(AB49=1,AB$10,IF(AC49=1,AC$10,IF(AD49=1,AD$10,IF(AE49=1,AE$10,"")))))))))))</f>
        <v/>
      </c>
      <c r="T49" s="285"/>
      <c r="U49" s="44"/>
      <c r="V49" s="35" t="s">
        <v>99</v>
      </c>
      <c r="W49" s="47"/>
      <c r="X49" s="203" t="str">
        <f>IF(AND(X$36=$V$49,W49="",X48=""),1,"")</f>
        <v/>
      </c>
      <c r="Y49" s="203" t="str">
        <f>IF(AND(Y$36=$V$49,X49="",Y48=""),1,"")</f>
        <v/>
      </c>
      <c r="Z49" s="200" t="str">
        <f>IF(AND(Z$36=$V$49,Z48="",SUM($X$49:Y49)=0),1,"")</f>
        <v/>
      </c>
      <c r="AA49" s="200" t="str">
        <f>IF(AND(AA$36=$V$49,AA48="",SUM($X$49:Z49)=0),1,"")</f>
        <v/>
      </c>
      <c r="AB49" s="195" t="str">
        <f>IF(AND(AB$36=$V$49,AB48="",SUM($X$49:AA49)=0),1,"")</f>
        <v/>
      </c>
      <c r="AC49" s="195" t="str">
        <f>IF(AND(AC$36=$V$49,AC48="",SUM($X$49:AB49)=0),1,"")</f>
        <v/>
      </c>
      <c r="AD49" s="195" t="str">
        <f>IF(AND(AD$36=$V$49,AD48="",SUM($X$49:AC49)=0),1,"")</f>
        <v/>
      </c>
      <c r="AE49" s="195" t="str">
        <f>IF(AND(AE$36=$V$49,AE48="",SUM($X$49:AD49)=0),1,"")</f>
        <v/>
      </c>
      <c r="AF49" s="195" t="str">
        <f>IF(AND(AF$36=$V$49,AF48="",SUM($X$49:AE49)=0),1,"")</f>
        <v/>
      </c>
      <c r="AG49" s="195" t="str">
        <f>IF(AND(AG$36=$V$49,AG48="",SUM($X$49:AF49)=0),1,"")</f>
        <v/>
      </c>
      <c r="AH49" s="195" t="str">
        <f>IF(AND(AH$36=$V$49,AH48="",SUM($X$49:AG49)=0),1,"")</f>
        <v/>
      </c>
      <c r="AI49" s="195" t="str">
        <f>IF(AND(AI$36=$V$49,AI48="",SUM($X$49:AH49)=0),1,"")</f>
        <v/>
      </c>
      <c r="AJ49" s="195" t="str">
        <f>IF(AND(AJ$36=$V$49,AJ48="",SUM($X$49:AI49)=0),1,"")</f>
        <v/>
      </c>
      <c r="AK49" s="195" t="str">
        <f>IF(AND(AK$36=$V$49,AK48="",SUM($X$49:AJ49)=0),1,"")</f>
        <v/>
      </c>
      <c r="BD49" s="7"/>
    </row>
    <row r="50" spans="4:56">
      <c r="Q50" s="91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BD50" s="7">
        <v>39</v>
      </c>
    </row>
    <row r="51" spans="4:56">
      <c r="Q51" s="91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BD51" s="7">
        <v>40</v>
      </c>
    </row>
    <row r="52" spans="4:56" ht="15" customHeight="1">
      <c r="Q52" s="91" t="str">
        <f>IF(R52="","",IF(ISNA(VLOOKUP(R52,Planning_général!$E$17:$F$62,2,0)),"",VLOOKUP(R52,Planning_général!$E$17:$F$62,2,0)))</f>
        <v/>
      </c>
      <c r="R52" s="282" t="str">
        <f>IF(W52=1,$W$4,IF(X52=1,$X$4,IF(Y52=1,$Y$4,IF(Z52=1,Z4,IF(AA52=1,$AA$4,IF(AB52=1,$AB$4,IF(AC52=1,$AC$4,IF(AD52=1,$AD$4,IF(AE52=1,$AE$4,IF(AF52=1,$AF$4,IF(AG52=1,$AG$4,IF(AH52=1,AH4,IF(AI52=1,$AI$4,IF(AJ52=1,$AJ$4,IF(AK52=1,$AK$4,"")))))))))))))))</f>
        <v/>
      </c>
      <c r="S52" s="282" t="str">
        <f>IF(U52=1,U$10,IF(V52=1,V$10,IF(W52=1,W$10,IF(X52=1,X$10,IF(Y52=1,Y$10,IF(Z52=1,Z$10,IF(AA52=1,AA$10,IF(AB52=1,AB$10,IF(AC52=1,AC$10,IF(AD52=1,AD$10,IF(AE52=1,AE$10,"")))))))))))</f>
        <v/>
      </c>
      <c r="T52" s="285" t="s">
        <v>74</v>
      </c>
      <c r="U52" s="42"/>
      <c r="V52" s="35" t="s">
        <v>108</v>
      </c>
      <c r="W52" s="59" t="str">
        <f>IF($V$52=$W$36,1,"")</f>
        <v/>
      </c>
      <c r="X52" s="59" t="str">
        <f>IF(AND($V$52=$X$36,W52=""),1,"")</f>
        <v/>
      </c>
      <c r="Y52" s="59" t="str">
        <f>IF(AND($V$52=$Y$36,X52="",W52=""),1,"")</f>
        <v/>
      </c>
      <c r="Z52" s="59" t="str">
        <f>IF(AND($V$52=$Z$36,W52="",X52="",Y52=""),1,"")</f>
        <v/>
      </c>
      <c r="AA52" s="59" t="str">
        <f>IF(AND($V$52=$AA$36,X52="",Y52="",Z52="",W52=""),1,"")</f>
        <v/>
      </c>
      <c r="AB52" s="59" t="str">
        <f>IF(AND($V$52=$AB$36,Y52="",Z52="",AA52="",X52="",W52=""),1,"")</f>
        <v/>
      </c>
      <c r="AC52" s="59" t="str">
        <f>IF(AND($V$52=AC36,Z52="",AA52="",AB52="",Y52="",X52="",W52=""),1,"")</f>
        <v/>
      </c>
      <c r="AD52" s="59" t="str">
        <f>IF(AND($V$52=$AD$36,AA52="",AB52="",AC52="",Z52="",Y52="",X52="",W52=""),1,"")</f>
        <v/>
      </c>
      <c r="AE52" s="59" t="str">
        <f>IF(AND($V$52=$AE$36,AB52="",AC52="",AD52="",AA52="",Z52="",Y52="",X52="",W52=""),1,"")</f>
        <v/>
      </c>
      <c r="AF52" s="59" t="str">
        <f>IF(AND($V$52=$AF$36,AC52="",AD52="",AE52="",AB52="",AA52="",Z52="",Y52="",X52="",W52=""),1,"")</f>
        <v/>
      </c>
      <c r="AG52" s="59" t="str">
        <f>IF(AND($V$52=$AG$36,AD52="",AE52="",AF52="",AC52="",AB52="",AA52="",Z52="",Y52="",X52="",W52=""),1,"")</f>
        <v/>
      </c>
      <c r="AH52" s="59" t="str">
        <f>IF(AND($V$52=$AH$36,AE52="",AF52="",AG52="",AD52="",AC52="",AB52="",AA52="",Z52="",Y52="",X52="",W52=""),1,"")</f>
        <v/>
      </c>
      <c r="AI52" s="59" t="str">
        <f>IF(AND($V$52=$AI$36,AF52="",AG52="",AH52="",AE52="",AD52="",AC52="",AB52="",AA52="",Z52="",Y52="",X52="",W52=""),1,"")</f>
        <v/>
      </c>
      <c r="AJ52" s="59" t="str">
        <f>IF(AND($V$52=$AJ$36,AG52="",AH52="",AI52="",AF52="",AE52="",AD52="",AC52="",AB52="",AA52="",Z52="",Y52="",X52="",W52=""),1,"")</f>
        <v/>
      </c>
      <c r="AK52" s="59" t="str">
        <f>IF(AND($V$52=$AK$36,AH52="",AI52="",AJ52="",AG52="",AF52="",AE52="",AD52="",AC52="",AB52="",AA52="",Z52="",Y52="",X52="",W52=""),1,"")</f>
        <v/>
      </c>
      <c r="BD52" s="7">
        <v>41</v>
      </c>
    </row>
    <row r="53" spans="4:56">
      <c r="D53" s="28"/>
      <c r="Q53" s="91" t="str">
        <f>IF(R53="","",IF(ISNA(VLOOKUP(R53,Planning_général!$E$17:$F$62,2,0)),"",VLOOKUP(R53,Planning_général!$E$17:$F$62,2,0)))</f>
        <v/>
      </c>
      <c r="R53" s="282" t="str">
        <f>IF(W53=1,$W$4,IF(X53=1,$X$4,IF(Y53=1,$Y$4,IF(Z53=1,$Z$4,IF(AA53=1,$AA$4,IF(AB53=1,$AB$4,IF(AC53=1,$AC$4,IF(AD53=1,$AD$4,IF(AE53=1,$AE$4,IF(AF53=1,$AF$4,IF(AG53=1,$AG$4,IF(AH53=1,$AH$4,IF(AI53=1,$AI$4,IF(AJ53=1,$AJ$4,IF(AK53=1,$AK$4,"")))))))))))))))</f>
        <v/>
      </c>
      <c r="S53" s="282" t="str">
        <f t="shared" ref="S53:S54" si="20">IF(U53=1,U$10,IF(V53=1,V$10,IF(W53=1,W$10,IF(X53=1,X$10,IF(Y53=1,Y$10,IF(Z53=1,Z$10,IF(AA53=1,AA$10,IF(AB53=1,AB$10,IF(AC53=1,AC$10,IF(AD53=1,AD$10,IF(AE53=1,AE$10,"")))))))))))</f>
        <v/>
      </c>
      <c r="T53" s="285"/>
      <c r="U53" s="42"/>
      <c r="V53" s="35" t="s">
        <v>108</v>
      </c>
      <c r="W53" s="202"/>
      <c r="X53" s="195" t="str">
        <f>IF(AND(X$36=$V$53,W53="",X52=""),1,"")</f>
        <v/>
      </c>
      <c r="Y53" s="195" t="str">
        <f>IF(AND(Y$36=$V$53,X53="",Y52=""),1,"")</f>
        <v/>
      </c>
      <c r="Z53" s="195" t="str">
        <f>IF(AND(Z$36=$V$53,Z52="",SUM($X$53:Y53)=0),1,"")</f>
        <v/>
      </c>
      <c r="AA53" s="195" t="str">
        <f>IF(AND(AA$36=$V$53,AA52="",SUM($X$53:Z53)=0),1,"")</f>
        <v/>
      </c>
      <c r="AB53" s="195" t="str">
        <f>IF(AND(AB$36=$V$53,AB52="",SUM($X$53:AA53)=0),1,"")</f>
        <v/>
      </c>
      <c r="AC53" s="195" t="str">
        <f>IF(AND(AC$36=$V$53,AC52="",SUM($X$53:AB53)=0),1,"")</f>
        <v/>
      </c>
      <c r="AD53" s="195" t="str">
        <f>IF(AND(AD$36=$V$53,AD52="",SUM($X$53:AC53)=0),1,"")</f>
        <v/>
      </c>
      <c r="AE53" s="195" t="str">
        <f>IF(AND(AE$36=$V$53,AE52="",SUM($X$53:AD53)=0),1,"")</f>
        <v/>
      </c>
      <c r="AF53" s="195" t="str">
        <f>IF(AND(AF$36=$V$53,AF52="",SUM($X$53:AE53)=0),1,"")</f>
        <v/>
      </c>
      <c r="AG53" s="195" t="str">
        <f>IF(AND(AG$36=$V$53,AG52="",SUM($X$53:AF53)=0),1,"")</f>
        <v/>
      </c>
      <c r="AH53" s="195" t="str">
        <f>IF(AND(AH$36=$V$53,AH52="",SUM($X$53:AG53)=0),1,"")</f>
        <v/>
      </c>
      <c r="AI53" s="195" t="str">
        <f>IF(AND(AI$36=$V$53,AI52="",SUM($X$53:AH53)=0),1,"")</f>
        <v/>
      </c>
      <c r="AJ53" s="195" t="str">
        <f>IF(AND(AJ$36=$V$53,AJ52="",SUM($X$53:AI53)=0),1,"")</f>
        <v/>
      </c>
      <c r="AK53" s="195" t="str">
        <f>IF(AND(AK$36=$V$53,AK52="",SUM($X$53:AJ53)=0),1,"")</f>
        <v/>
      </c>
      <c r="BD53" s="7">
        <v>42</v>
      </c>
    </row>
    <row r="54" spans="4:56">
      <c r="D54" s="28"/>
      <c r="Q54" s="91" t="str">
        <f>IF(R54="","",IF(ISNA(VLOOKUP(R54,Planning_général!$E$17:$F$62,2,0)),"",VLOOKUP(R54,Planning_général!$E$17:$F$62,2,0)))</f>
        <v/>
      </c>
      <c r="R54" s="282" t="str">
        <f>IF(W54=1,$W$4,IF(X54=1,$X$4,IF(Y54=1,$Y$4,IF(Z54=1,$Z$4,IF(AA54=1,$AA$4,IF(AB54=1,$AB$4,IF(AC54=1,$AC$4,IF(AD54=1,$AD$4,IF(AE54=1,$AE$4,IF(AF54=1,$AF$4,IF(AG54=1,$AG$4,IF(AH54=1,$AH$4,IF(AI54=1,$AI$4,IF(AJ54=1,$AJ$4,IF(AK54=1,$AK$4,"")))))))))))))))</f>
        <v/>
      </c>
      <c r="S54" s="282" t="str">
        <f t="shared" si="20"/>
        <v/>
      </c>
      <c r="T54" s="285"/>
      <c r="U54" s="44"/>
      <c r="V54" s="35" t="s">
        <v>109</v>
      </c>
      <c r="W54" s="198" t="str">
        <f>IF($V$54=$W$36,1,"")</f>
        <v/>
      </c>
      <c r="X54" s="198" t="str">
        <f>IF(AND($V$54=$X$36,W54=""),1,"")</f>
        <v/>
      </c>
      <c r="Y54" s="199" t="str">
        <f>IF(AND($V$54=$Y$36,X54="",W54=""),1,"")</f>
        <v/>
      </c>
      <c r="Z54" s="199" t="str">
        <f>IF(AND($V$54=Z36,W54="",X54="",Y54=""),1,"")</f>
        <v/>
      </c>
      <c r="AA54" s="199" t="str">
        <f>IF(AND($V$54=$AA$36,X54="",Y54="",Z54="",W54=""),1,"")</f>
        <v/>
      </c>
      <c r="AB54" s="199" t="str">
        <f>IF(AND($V$54=$AB$36,Y54="",Z54="",AA54="",X54="",W54=""),1,"")</f>
        <v/>
      </c>
      <c r="AC54" s="199" t="str">
        <f>IF(AND($V$54=AC36,Z54="",AA54="",AB54="",Y54="",X54="",W54=""),1,"")</f>
        <v/>
      </c>
      <c r="AD54" s="199" t="str">
        <f>IF(AND($V$54=AD36,AA54="",AB54="",AC54="",Z54="",Y54="",X54="",W54=""),1,"")</f>
        <v/>
      </c>
      <c r="AE54" s="199" t="str">
        <f>IF(AND($V$54=$AE$36,AB54="",AC54="",AD54="",AA54="",Z54="",Y54="",X54="",W54=""),1,"")</f>
        <v/>
      </c>
      <c r="AF54" s="199" t="str">
        <f>IF(AND($V$54=$AF$36,AC54="",AD54="",AE54="",AB54="",AA54="",Z54="",Y54="",X54="",W54=""),1,"")</f>
        <v/>
      </c>
      <c r="AG54" s="199" t="str">
        <f>IF(AND($V$54=$AG$36,AD54="",AE54="",AF54="",AC54="",AB54="",AA54="",Z54="",Y54="",X54="",W54=""),1,"")</f>
        <v/>
      </c>
      <c r="AH54" s="199" t="str">
        <f>IF(AND($V$54=$AH$36,AE54="",AF54="",AG54="",AD54="",AC54="",AB54="",AA54="",Z54="",Y54="",X54="",W54=""),1,"")</f>
        <v/>
      </c>
      <c r="AI54" s="199" t="str">
        <f>IF(AND($V$54=$AI$36,AF54="",AG54="",AH54="",AE54="",AD54="",AC54="",AB54="",AA54="",Z54="",Y54="",X54="",W54=""),1,"")</f>
        <v/>
      </c>
      <c r="AJ54" s="199" t="str">
        <f>IF(AND($V$54=$AJ$36,AG54="",AH54="",AI54="",AF54="",AE54="",AD54="",AC54="",AB54="",AA54="",Z54="",Y54="",X54="",W54=""),1,"")</f>
        <v/>
      </c>
      <c r="AK54" s="199" t="str">
        <f>IF(AND($V$54=$AK$36,AH54="",AI54="",AJ54="",AG54="",AF54="",AE54="",AD54="",AC54="",AB54="",AA54="",Z54="",Y54="",X54="",W54=""),1,"")</f>
        <v/>
      </c>
      <c r="BD54" s="7">
        <v>43</v>
      </c>
    </row>
    <row r="55" spans="4:56">
      <c r="D55" s="28"/>
      <c r="Q55" s="91" t="str">
        <f>IF(R55="","",IF(ISNA(VLOOKUP(R55,Planning_général!$E$17:$F$62,2,0)),"",VLOOKUP(R55,Planning_général!$E$17:$F$62,2,0)))</f>
        <v/>
      </c>
      <c r="R55" s="282" t="str">
        <f>IF(W55=1,$W$4,IF(X55=1,$X$4,IF(Y55=1,$Y$4,IF(Z55=1,$Z$4,IF(AA55=1,$AA$4,IF(AB55=1,$AB$4,IF(AC55=1,$AC$4,IF(AD55=1,$AD$4,IF(AE55=1,$AE$4,IF(AF55=1,$AF$4,IF(AG55=1,$AG$4,IF(AH55=1,$AH$4,IF(AI55=1,$AI$4,IF(AJ55=1,$AJ$4,IF(AK55=1,$AK$4,"")))))))))))))))</f>
        <v/>
      </c>
      <c r="S55" s="282" t="str">
        <f t="shared" ref="S55" si="21">IF(U55=1,U$10,IF(V55=1,V$10,IF(W55=1,W$10,IF(X55=1,X$10,IF(Y55=1,Y$10,IF(Z55=1,Z$10,IF(AA55=1,AA$10,IF(AB55=1,AB$10,IF(AC55=1,AC$10,IF(AD55=1,AD$10,IF(AE55=1,AE$10,"")))))))))))</f>
        <v/>
      </c>
      <c r="T55" s="285"/>
      <c r="V55" s="35" t="s">
        <v>109</v>
      </c>
      <c r="W55" s="47"/>
      <c r="X55" s="203" t="str">
        <f>IF(AND(X$36=$V$55,W55="",X54=""),1,"")</f>
        <v/>
      </c>
      <c r="Y55" s="203" t="str">
        <f>IF(AND(Y$36=$V$55,X55="",Y54=""),1,"")</f>
        <v/>
      </c>
      <c r="Z55" s="200" t="str">
        <f>IF(AND(Z$36=$V$55,Z54="",SUM($X$55:Y55)=0),1,"")</f>
        <v/>
      </c>
      <c r="AA55" s="200" t="str">
        <f>IF(AND(AA$36=$V$55,AA54="",SUM($X$55:Z55)=0),1,"")</f>
        <v/>
      </c>
      <c r="AB55" s="195" t="str">
        <f>IF(AND(AB$36=$V$55,AB54="",SUM($X$55:AA55)=0),1,"")</f>
        <v/>
      </c>
      <c r="AC55" s="195" t="str">
        <f>IF(AND(AC$36=$V$55,AC54="",SUM($X$55:AB55)=0),1,"")</f>
        <v/>
      </c>
      <c r="AD55" s="195" t="str">
        <f>IF(AND(AD$36=$V$55,AD54="",SUM($X$55:AC55)=0),1,"")</f>
        <v/>
      </c>
      <c r="AE55" s="195" t="str">
        <f>IF(AND(AE$36=$V$55,AE54="",SUM($X$55:AD55)=0),1,"")</f>
        <v/>
      </c>
      <c r="AF55" s="195" t="str">
        <f>IF(AND(AF$36=$V$55,AF54="",SUM($X$55:AE55)=0),1,"")</f>
        <v/>
      </c>
      <c r="AG55" s="195" t="str">
        <f>IF(AND(AG$36=$V$55,AG54="",SUM($X$55:AF55)=0),1,"")</f>
        <v/>
      </c>
      <c r="AH55" s="195" t="str">
        <f>IF(AND(AH$36=$V$55,AH54="",SUM($X$55:AG55)=0),1,"")</f>
        <v/>
      </c>
      <c r="AI55" s="195" t="str">
        <f>IF(AND(AI$36=$V$55,AI54="",SUM($X$55:AH55)=0),1,"")</f>
        <v/>
      </c>
      <c r="AJ55" s="195" t="str">
        <f>IF(AND(AJ$36=$V$55,AJ54="",SUM($X$55:AI55)=0),1,"")</f>
        <v/>
      </c>
      <c r="AK55" s="195" t="str">
        <f>IF(AND(AK$36=$V$55,AK54="",SUM($X$55:AJ55)=0),1,"")</f>
        <v/>
      </c>
      <c r="BD55" s="7">
        <v>44</v>
      </c>
    </row>
    <row r="56" spans="4:56" s="28" customFormat="1">
      <c r="I56" s="31"/>
      <c r="L56" s="31"/>
      <c r="M56" s="31"/>
      <c r="Q56" s="91"/>
      <c r="R56" s="121"/>
      <c r="S56" s="121"/>
      <c r="T56" s="179"/>
      <c r="U56" s="31"/>
      <c r="V56" s="22"/>
      <c r="W56" s="122"/>
      <c r="X56" s="122"/>
      <c r="Y56" s="122"/>
      <c r="Z56" s="196"/>
      <c r="AA56" s="196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BD56" s="33"/>
    </row>
    <row r="57" spans="4:56">
      <c r="D57" s="28"/>
      <c r="Q57" s="91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BD57" s="7">
        <v>45</v>
      </c>
    </row>
    <row r="58" spans="4:56" ht="15" customHeight="1">
      <c r="D58" s="28"/>
      <c r="Q58" s="91" t="str">
        <f>IF(R58="","",IF(ISNA(VLOOKUP(R58,Planning_général!$E$17:$F$62,2,0)),"",VLOOKUP(R58,Planning_général!$E$17:$F$62,2,0)))</f>
        <v/>
      </c>
      <c r="R58" s="282" t="str">
        <f>IF(W58=1,$W$4,IF(X58=1,$X$4,IF(Y58=1,$Y$4,IF(Z58=1,$Z$4,IF(AA58=1,$AA$4,IF(AB58=1,$AB$4,IF(AC58=1,$AC$4,IF(AD58=1,$AD$4,IF(AE58=1,$AE$4,IF(AF58=1,$AF$4,IF(AG58=1,$AG$4,IF(AH58=1,$AH$4,IF(AI58=1,$AI$4,IF(AJ58=1,$AJ$4,IF(AK58=1,$AK$4,"")))))))))))))))</f>
        <v/>
      </c>
      <c r="S58" s="282" t="str">
        <f>IF(U58=1,U$10,IF(V58=1,V$10,IF(W58=1,W$10,IF(X58=1,X$10,IF(Y58=1,Y$10,IF(Z58=1,Z$10,IF(AA58=1,AA$10,IF(AB58=1,AB$10,IF(AC58=1,AC$10,IF(AD58=1,AD$10,IF(AE58=1,AE$10,"")))))))))))</f>
        <v/>
      </c>
      <c r="T58" s="285" t="s">
        <v>75</v>
      </c>
      <c r="U58" s="42"/>
      <c r="V58" s="35" t="s">
        <v>104</v>
      </c>
      <c r="W58" s="59" t="str">
        <f>IF($V$58=$W$36,1,"")</f>
        <v/>
      </c>
      <c r="X58" s="59" t="str">
        <f>IF(AND($V$58=$X$36,W58=""),1,"")</f>
        <v/>
      </c>
      <c r="Y58" s="59" t="str">
        <f>IF(AND($V$58=$Y$36,X58="",W58=""),1,"")</f>
        <v/>
      </c>
      <c r="Z58" s="59" t="str">
        <f>IF(AND($V$58=Z36,W58="",X58="",Y58=""),1,"")</f>
        <v/>
      </c>
      <c r="AA58" s="59" t="str">
        <f>IF(AND($V$58=$AA$36,X58="",Y58="",Z58="",W58=""),1,"")</f>
        <v/>
      </c>
      <c r="AB58" s="59" t="str">
        <f>IF(AND($V$58=$AB$36,Y58="",Z58="",AA58="",X58="",W58=""),1,"")</f>
        <v/>
      </c>
      <c r="AC58" s="59" t="str">
        <f>IF(AND($V$58=AC36,Z58="",AA58="",AB58="",Y58="",X58="",W58=""),1,"")</f>
        <v/>
      </c>
      <c r="AD58" s="59" t="str">
        <f>IF(AND($V$58=AD36,AA58="",AB58="",AC58="",Z58="",Y58="",X58="",W58=""),1,"")</f>
        <v/>
      </c>
      <c r="AE58" s="59" t="str">
        <f>IF(AND($V$58=$AE$36,AB58="",AC58="",AD58="",AA58="",Z58="",Y58="",X58="",W58=""),1,"")</f>
        <v/>
      </c>
      <c r="AF58" s="59" t="str">
        <f>IF(AND($V$58=$AF$36,AC58="",AD58="",AE58="",AB58="",AA58="",Z58="",Y58="",X58="",W58=""),1,"")</f>
        <v/>
      </c>
      <c r="AG58" s="59" t="str">
        <f>IF(AND($V$58=$AG$36,AD58="",AE58="",AF58="",AC58="",AB58="",AA58="",Z58="",Y58="",X58="",W58=""),1,"")</f>
        <v/>
      </c>
      <c r="AH58" s="59" t="str">
        <f>IF(AND($V$58=$AH$36,AE58="",AF58="",AG58="",AD58="",AC58="",AB58="",AA58="",Z58="",Y58="",X58="",W58=""),1,"")</f>
        <v/>
      </c>
      <c r="AI58" s="59" t="str">
        <f>IF(AND($V$58=$AI$36,AF58="",AG58="",AH58="",AE58="",AD58="",AC58="",AB58="",AA58="",Z58="",Y58="",X58="",W58=""),1,"")</f>
        <v/>
      </c>
      <c r="AJ58" s="59" t="str">
        <f>IF(AND($V$58=$AJ$36,AG58="",AH58="",AI58="",AF58="",AE58="",AD58="",AC58="",AB58="",AA58="",Z58="",Y58="",X58="",W58=""),1,"")</f>
        <v/>
      </c>
      <c r="AK58" s="59" t="str">
        <f>IF(AND($V$58=$AK$36,AH58="",AI58="",AJ58="",AG58="",AF58="",AE58="",AD58="",AC58="",AB58="",AA58="",Z58="",Y58="",X58="",W58=""),1,"")</f>
        <v/>
      </c>
      <c r="BD58" s="7">
        <v>46</v>
      </c>
    </row>
    <row r="59" spans="4:56">
      <c r="D59" s="28"/>
      <c r="Q59" s="91" t="str">
        <f>IF(R59="","",IF(ISNA(VLOOKUP(R59,Planning_général!$E$17:$F$62,2,0)),"",VLOOKUP(R59,Planning_général!$E$17:$F$62,2,0)))</f>
        <v/>
      </c>
      <c r="R59" s="282" t="str">
        <f>IF(W59=1,$W$4,IF(X59=1,$X$4,IF(Y59=1,$Y$4,IF(Z59=1,$Z$4,IF(AA59=1,$AA$4,IF(AB59=1,$AB$4,IF(AC59=1,$AC$4,IF(AD59=1,$AD$4,IF(AE59=1,$AE$4,IF(AF59=1,$AF$4,IF(AG59=1,$AG$4,IF(AH59=1,$AH$4,IF(AI59=1,$AI$4,IF(AJ59=1,$AJ$4,IF(AK59=1,$AK$4,"")))))))))))))))</f>
        <v/>
      </c>
      <c r="S59" s="282" t="str">
        <f t="shared" ref="S59:S60" si="22">IF(U59=1,U$10,IF(V59=1,V$10,IF(W59=1,W$10,IF(X59=1,X$10,IF(Y59=1,Y$10,IF(Z59=1,Z$10,IF(AA59=1,AA$10,IF(AB59=1,AB$10,IF(AC59=1,AC$10,IF(AD59=1,AD$10,IF(AE59=1,AE$10,"")))))))))))</f>
        <v/>
      </c>
      <c r="T59" s="285"/>
      <c r="U59" s="42"/>
      <c r="V59" s="35" t="s">
        <v>104</v>
      </c>
      <c r="W59" s="47"/>
      <c r="X59" s="195" t="str">
        <f>IF(AND(X$36=$V$59,W59="",X58=""),1,"")</f>
        <v/>
      </c>
      <c r="Y59" s="195" t="str">
        <f>IF(AND(Y$36=$V$59,X59="",Y58=""),1,"")</f>
        <v/>
      </c>
      <c r="Z59" s="195" t="str">
        <f>IF(AND(Z$36=$V$59,Z58="",SUM($X$59:Y59)=0),1,"")</f>
        <v/>
      </c>
      <c r="AA59" s="195" t="str">
        <f>IF(AND(AA$36=$V$59,AA58="",SUM($X$59:Z59)=0),1,"")</f>
        <v/>
      </c>
      <c r="AB59" s="195" t="str">
        <f>IF(AND(AB$36=$V$59,AB58="",SUM($X$59:AA59)=0),1,"")</f>
        <v/>
      </c>
      <c r="AC59" s="195" t="str">
        <f>IF(AND(AC$36=$V$59,AC58="",SUM($X$59:AB59)=0),1,"")</f>
        <v/>
      </c>
      <c r="AD59" s="195" t="str">
        <f>IF(AND(AD$36=$V$59,AD58="",SUM($X$59:AC59)=0),1,"")</f>
        <v/>
      </c>
      <c r="AE59" s="195" t="str">
        <f>IF(AND(AE$36=$V$59,AE58="",SUM($X$59:AD59)=0),1,"")</f>
        <v/>
      </c>
      <c r="AF59" s="195" t="str">
        <f>IF(AND(AF$36=$V$59,AF58="",SUM($X$59:AE59)=0),1,"")</f>
        <v/>
      </c>
      <c r="AG59" s="195" t="str">
        <f>IF(AND(AG$36=$V$59,AG58="",SUM($X$59:AF59)=0),1,"")</f>
        <v/>
      </c>
      <c r="AH59" s="195" t="str">
        <f>IF(AND(AH$36=$V$59,AH58="",SUM($X$59:AG59)=0),1,"")</f>
        <v/>
      </c>
      <c r="AI59" s="195" t="str">
        <f>IF(AND(AI$36=$V$59,AI58="",SUM($X$59:AH59)=0),1,"")</f>
        <v/>
      </c>
      <c r="AJ59" s="195" t="str">
        <f>IF(AND(AJ$36=$V$59,AJ58="",SUM($X$59:AI59)=0),1,"")</f>
        <v/>
      </c>
      <c r="AK59" s="195" t="str">
        <f>IF(AND(AK$36=$V$59,AK58="",SUM($X$59:AJ59)=0),1,"")</f>
        <v/>
      </c>
      <c r="BD59" s="7">
        <v>47</v>
      </c>
    </row>
    <row r="60" spans="4:56">
      <c r="D60" s="28"/>
      <c r="Q60" s="91" t="str">
        <f>IF(R60="","",IF(ISNA(VLOOKUP(R60,Planning_général!$E$17:$F$62,2,0)),"",VLOOKUP(R60,Planning_général!$E$17:$F$62,2,0)))</f>
        <v/>
      </c>
      <c r="R60" s="282" t="str">
        <f>IF(W60=1,$W$4,IF(X60=1,$X$4,IF(Y60=1,$Y$4,IF(Z60=1,$Z$4,IF(AA60=1,$AA$4,IF(AB60=1,$AB$4,IF(AC60=1,$AC$4,IF(AD60=1,$AD$4,IF(AE60=1,$AE$4,IF(AF60=1,$AF$4,IF(AG60=1,$AG$4,IF(AH60=1,$AH$4,IF(AI60=1,$AI$4,IF(AJ60=1,$AJ$4,IF(AK60=1,$AK$4,"")))))))))))))))</f>
        <v/>
      </c>
      <c r="S60" s="282" t="str">
        <f t="shared" si="22"/>
        <v/>
      </c>
      <c r="T60" s="285"/>
      <c r="U60" s="44"/>
      <c r="V60" s="35" t="s">
        <v>105</v>
      </c>
      <c r="W60" s="198" t="str">
        <f>IF($V$60=$W$36,1,"")</f>
        <v/>
      </c>
      <c r="X60" s="198" t="str">
        <f>IF(AND($V$60=$X$36,W60=""),1,"")</f>
        <v/>
      </c>
      <c r="Y60" s="199" t="str">
        <f>IF(AND($V$60=$Y$36,X60="",W60=""),1,"")</f>
        <v/>
      </c>
      <c r="Z60" s="199" t="str">
        <f>IF(AND($V$60=Z36,W60="",X60="",Y60=""),1,"")</f>
        <v/>
      </c>
      <c r="AA60" s="199" t="str">
        <f>IF(AND($V$60=$AA$36,X60="",Y60="",Z60="",W60=""),1,"")</f>
        <v/>
      </c>
      <c r="AB60" s="199" t="str">
        <f>IF(AND($V$60=$AB$36,Y60="",Z60="",AA60="",X60="",W60=""),1,"")</f>
        <v/>
      </c>
      <c r="AC60" s="199" t="str">
        <f>IF(AND($V$60=AC36,Z60="",AA60="",AB60="",Y60="",X60="",W60=""),1,"")</f>
        <v/>
      </c>
      <c r="AD60" s="199" t="str">
        <f>IF(AND($V$60=AD36,AA60="",AB60="",AC60="",Z60="",Y60="",X60="",W60=""),1,"")</f>
        <v/>
      </c>
      <c r="AE60" s="199" t="str">
        <f>IF(AND($V$60=$AE$36,AB60="",AC60="",AD60="",AA60="",Z60="",Y60="",X60="",W60=""),1,"")</f>
        <v/>
      </c>
      <c r="AF60" s="199" t="str">
        <f>IF(AND($V$60=$AF$36,AC60="",AD60="",AE60="",AB60="",AA60="",Z60="",Y60="",X60="",W60=""),1,"")</f>
        <v/>
      </c>
      <c r="AG60" s="199" t="str">
        <f>IF(AND($V$60=$AG$36,AD60="",AE60="",AF60="",AC60="",AB60="",AA60="",Z60="",Y60="",X60="",W60=""),1,"")</f>
        <v/>
      </c>
      <c r="AH60" s="199" t="str">
        <f>IF(AND($V$60=$AH$36,AE60="",AF60="",AG60="",AD60="",AC60="",AB60="",AA60="",Z60="",Y60="",X60="",W60=""),1,"")</f>
        <v/>
      </c>
      <c r="AI60" s="199" t="str">
        <f>IF(AND($V$60=$AI$36,AF60="",AG60="",AH60="",AE60="",AD60="",AC60="",AB60="",AA60="",Z60="",Y60="",X60="",W60=""),1,"")</f>
        <v/>
      </c>
      <c r="AJ60" s="199" t="str">
        <f>IF(AND($V$60=$AJ$36,AG60="",AH60="",AI60="",AF60="",AE60="",AD60="",AC60="",AB60="",AA60="",Z60="",Y60="",X60="",W60=""),1,"")</f>
        <v/>
      </c>
      <c r="AK60" s="199" t="str">
        <f>IF(AND($V$60=$AK$36,AH60="",AI60="",AJ60="",AG60="",AF60="",AE60="",AD60="",AC60="",AB60="",AA60="",Z60="",Y60="",X60="",W60=""),1,"")</f>
        <v/>
      </c>
      <c r="BD60" s="7">
        <v>48</v>
      </c>
    </row>
    <row r="61" spans="4:56">
      <c r="D61" s="28"/>
      <c r="Q61" s="91" t="str">
        <f>IF(R61="","",IF(ISNA(VLOOKUP(R61,Planning_général!$E$17:$F$62,2,0)),"",VLOOKUP(R61,Planning_général!$E$17:$F$62,2,0)))</f>
        <v/>
      </c>
      <c r="R61" s="282" t="str">
        <f>IF(W61=1,$W$4,IF(X61=1,$X$4,IF(Y61=1,$Y$4,IF(Z61=1,$Z$4,IF(AA61=1,$AA$4,IF(AB61=1,$AB$4,IF(AC61=1,$AC$4,IF(AD61=1,$AD$4,IF(AE61=1,$AE$4,IF(AF61=1,$AF$4,IF(AG61=1,$AG$4,IF(AH61=1,$AH$4,IF(AI61=1,$AI$4,IF(AJ61=1,$AJ$4,IF(AK61=1,$AK$4,"")))))))))))))))</f>
        <v/>
      </c>
      <c r="S61" s="282" t="str">
        <f t="shared" ref="S61" si="23">IF(U61=1,U$10,IF(V61=1,V$10,IF(W61=1,W$10,IF(X61=1,X$10,IF(Y61=1,Y$10,IF(Z61=1,Z$10,IF(AA61=1,AA$10,IF(AB61=1,AB$10,IF(AC61=1,AC$10,IF(AD61=1,AD$10,IF(AE61=1,AE$10,"")))))))))))</f>
        <v/>
      </c>
      <c r="T61" s="285"/>
      <c r="U61" s="44"/>
      <c r="V61" s="35" t="s">
        <v>105</v>
      </c>
      <c r="W61" s="47"/>
      <c r="X61" s="201" t="str">
        <f>IF(AND(X$36=$V$61,W61="",X60=""),1,"")</f>
        <v/>
      </c>
      <c r="Y61" s="201" t="str">
        <f>IF(AND(Y$36=$V$61,X61="",Y60=""),1,"")</f>
        <v/>
      </c>
      <c r="Z61" s="200" t="str">
        <f>IF(AND(Z$36=$V$61,Z60="",SUM($X$61:Y61)=0),1,"")</f>
        <v/>
      </c>
      <c r="AA61" s="200" t="str">
        <f>IF(AND(AA$36=$V$61,AA60="",SUM($X$61:Z61)=0),1,"")</f>
        <v/>
      </c>
      <c r="AB61" s="195" t="str">
        <f>IF(AND(AB$36=$V$61,AB60="",SUM($X$61:AA61)=0),1,"")</f>
        <v/>
      </c>
      <c r="AC61" s="195" t="str">
        <f>IF(AND(AC$36=$V$61,AC60="",SUM($X$61:AB61)=0),1,"")</f>
        <v/>
      </c>
      <c r="AD61" s="195" t="str">
        <f>IF(AND(AD$36=$V$61,AD60="",SUM($X$61:AC61)=0),1,"")</f>
        <v/>
      </c>
      <c r="AE61" s="195" t="str">
        <f>IF(AND(AE$36=$V$61,AE60="",SUM($X$61:AD61)=0),1,"")</f>
        <v/>
      </c>
      <c r="AF61" s="195" t="str">
        <f>IF(AND(AF$36=$V$61,AF60="",SUM($X$61:AE61)=0),1,"")</f>
        <v/>
      </c>
      <c r="AG61" s="195" t="str">
        <f>IF(AND(AG$36=$V$61,AG60="",SUM($X$61:AF61)=0),1,"")</f>
        <v/>
      </c>
      <c r="AH61" s="195" t="str">
        <f>IF(AND(AH$36=$V$61,AH60="",SUM($X$61:AG61)=0),1,"")</f>
        <v/>
      </c>
      <c r="AI61" s="195" t="str">
        <f>IF(AND(AI$36=$V$61,AI60="",SUM($X$61:AH61)=0),1,"")</f>
        <v/>
      </c>
      <c r="AJ61" s="195" t="str">
        <f>IF(AND(AJ$36=$V$61,AJ60="",SUM($X$61:AI61)=0),1,"")</f>
        <v/>
      </c>
      <c r="AK61" s="195" t="str">
        <f>IF(AND(AK$36=$V$61,AK60="",SUM($X$61:AJ61)=0),1,"")</f>
        <v/>
      </c>
      <c r="BD61" s="7"/>
    </row>
    <row r="62" spans="4:56" s="28" customFormat="1">
      <c r="I62" s="31"/>
      <c r="L62" s="31"/>
      <c r="M62" s="31"/>
      <c r="Q62" s="91"/>
      <c r="R62" s="121"/>
      <c r="S62" s="121"/>
      <c r="T62" s="179"/>
      <c r="U62" s="44"/>
      <c r="V62" s="22"/>
      <c r="W62" s="122"/>
      <c r="X62" s="122"/>
      <c r="Y62" s="122"/>
      <c r="Z62" s="196"/>
      <c r="AA62" s="196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BD62" s="33"/>
    </row>
    <row r="63" spans="4:56">
      <c r="D63" s="28"/>
      <c r="Q63" s="91"/>
      <c r="V63" s="206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D63" s="7">
        <v>49</v>
      </c>
    </row>
    <row r="64" spans="4:56">
      <c r="D64" s="28"/>
      <c r="Q64" s="91"/>
      <c r="W64" s="46" t="str">
        <f t="shared" ref="W64:AK64" si="24">IF(W33=0,"",IF(W21=W33,$V$21,IF(W22=W33,$V$22,IF(W23=W33,$V$23,IF(W24=W33,$V$24,IF(W25=W33,$V$25,IF(W26=W33,$V$26,IF(W27=W33,$V$27,IF(W28=W33,$V$28,IF(W29=W33,$V$29,IF(W30=W33,$V$30,IF(W31=W33,$V$31,""))))))))))))</f>
        <v/>
      </c>
      <c r="X64" s="46" t="str">
        <f t="shared" si="24"/>
        <v/>
      </c>
      <c r="Y64" s="46" t="str">
        <f t="shared" si="24"/>
        <v/>
      </c>
      <c r="Z64" s="46" t="str">
        <f t="shared" si="24"/>
        <v/>
      </c>
      <c r="AA64" s="46" t="str">
        <f t="shared" si="24"/>
        <v/>
      </c>
      <c r="AB64" s="46" t="str">
        <f t="shared" si="24"/>
        <v/>
      </c>
      <c r="AC64" s="46" t="str">
        <f t="shared" si="24"/>
        <v/>
      </c>
      <c r="AD64" s="46" t="str">
        <f t="shared" si="24"/>
        <v/>
      </c>
      <c r="AE64" s="46" t="str">
        <f t="shared" si="24"/>
        <v/>
      </c>
      <c r="AF64" s="46" t="str">
        <f t="shared" si="24"/>
        <v/>
      </c>
      <c r="AG64" s="46" t="str">
        <f t="shared" si="24"/>
        <v/>
      </c>
      <c r="AH64" s="46" t="str">
        <f t="shared" si="24"/>
        <v/>
      </c>
      <c r="AI64" s="46" t="str">
        <f t="shared" si="24"/>
        <v/>
      </c>
      <c r="AJ64" s="46" t="str">
        <f t="shared" si="24"/>
        <v/>
      </c>
      <c r="AK64" s="46" t="str">
        <f t="shared" si="24"/>
        <v/>
      </c>
      <c r="BD64" s="7">
        <v>50</v>
      </c>
    </row>
    <row r="65" spans="4:56" ht="15" customHeight="1">
      <c r="D65" s="28"/>
      <c r="Q65" s="91" t="str">
        <f>IF(R65="","",IF(ISNA(VLOOKUP(R65,Planning_général!$E$17:$F$62,2,0)),"",VLOOKUP(R65,Planning_général!$E$17:$F$62,2,0)))</f>
        <v/>
      </c>
      <c r="R65" s="282" t="str">
        <f>IF(W65=1,$W$4,IF(X65=1,$X$4,IF(Y65=1,$Y$4,IF(Z65=1,$Z$4,IF(AA65=1,$AA$4,IF(AB65=1,$AB$4,IF(AC65=1,$AC$4,IF(AD65=1,$AD$4,IF(AE65=1,$AE$4,IF(AF65=1,$AF$4,IF(AG65=1,$AG$4,IF(AH65=1,$AH$4,IF(AI65=1,$AI$4,IF(AJ65=1,$AJ$4,IF(AK65=1,$AK$4,"")))))))))))))))</f>
        <v/>
      </c>
      <c r="S65" s="282" t="str">
        <f>IF(U65=1,U$10,IF(V65=1,V$10,IF(W65=1,W$10,IF(X65=1,X$10,IF(Y65=1,Y$10,IF(Z65=1,Z$10,IF(AA65=1,AA$10,IF(AB65=1,AB$10,IF(AC65=1,AC$10,IF(AD65=1,AD$10,IF(AE65=1,AE$10,"")))))))))))</f>
        <v/>
      </c>
      <c r="T65" s="285" t="s">
        <v>129</v>
      </c>
      <c r="U65" s="42"/>
      <c r="V65" s="35" t="s">
        <v>130</v>
      </c>
      <c r="W65" s="59" t="str">
        <f>IF($V$65=$W$64,1,"")</f>
        <v/>
      </c>
      <c r="X65" s="59" t="str">
        <f>IF(AND($V$65=$X$64,W65=""),1,"")</f>
        <v/>
      </c>
      <c r="Y65" s="59" t="str">
        <f>IF(AND($V$65=$Y$64,X65="",W65=""),1,"")</f>
        <v/>
      </c>
      <c r="Z65" s="59" t="str">
        <f>IF(AND($V$65=Z64,W65="",X65="",Y65=""),1,"")</f>
        <v/>
      </c>
      <c r="AA65" s="59" t="str">
        <f>IF(AND($V$65=$AA$64,X65="",Y65="",Z65="",W65=""),1,"")</f>
        <v/>
      </c>
      <c r="AB65" s="59" t="str">
        <f>IF(AND($V$65=$AB$64,Y65="",Z65="",AA65="",X65="",W65=""),1,"")</f>
        <v/>
      </c>
      <c r="AC65" s="59" t="str">
        <f>IF(AND($V$65=AC64,Z65="",AA65="",AB65="",Y65="",X65="",W65=""),1,"")</f>
        <v/>
      </c>
      <c r="AD65" s="59" t="str">
        <f>IF(AND($V$65=AD64,AA65="",AB65="",AC65="",Z65="",Y65="",X65="",W65=""),1,"")</f>
        <v/>
      </c>
      <c r="AE65" s="59" t="str">
        <f>IF(AND($V$65=$AE$64,AB65="",AC65="",AD65="",AA65="",Z65="",Y65="",X65="",W65=""),1,"")</f>
        <v/>
      </c>
      <c r="AF65" s="59" t="str">
        <f>IF(AND($V$65=$AF$64,AC65="",AD65="",AE65="",AB65="",AA65="",Z65="",Y65="",X65="",W65=""),1,"")</f>
        <v/>
      </c>
      <c r="AG65" s="59" t="str">
        <f>IF(AND($V$65=$AG$64,AD65="",AE65="",AF65="",AC65="",AB65="",AA65="",Z65="",Y65="",X65="",W65=""),1,"")</f>
        <v/>
      </c>
      <c r="AH65" s="59" t="str">
        <f>IF(AND($V$65=$AH$64,AE65="",AF65="",AG65="",AD65="",AC65="",AB65="",AA65="",Z65="",Y65="",X65="",W65=""),1,"")</f>
        <v/>
      </c>
      <c r="AI65" s="59" t="str">
        <f>IF(AND($V$65=$AI$64,AF65="",AG65="",AH65="",AE65="",AD65="",AC65="",AB65="",AA65="",Z65="",Y65="",X65="",W65=""),1,"")</f>
        <v/>
      </c>
      <c r="AJ65" s="59" t="str">
        <f>IF(AND($V$65=$AJ$64,AG65="",AH65="",AI65="",AF65="",AE65="",AD65="",AC65="",AB65="",AA65="",Z65="",Y65="",X65="",W65=""),1,"")</f>
        <v/>
      </c>
      <c r="AK65" s="59" t="str">
        <f>IF(AND($V$65=$AK$64,AH65="",AI65="",AJ65="",AG65="",AF65="",AE65="",AD65="",AC65="",AB65="",AA65="",Z65="",Y65="",X65="",W65=""),1,"")</f>
        <v/>
      </c>
      <c r="BD65" s="7">
        <v>51</v>
      </c>
    </row>
    <row r="66" spans="4:56">
      <c r="D66" s="28"/>
      <c r="Q66" s="91" t="str">
        <f>IF(R66="","",IF(ISNA(VLOOKUP(R66,Planning_général!$E$17:$F$62,2,0)),"",VLOOKUP(R66,Planning_général!$E$17:$F$62,2,0)))</f>
        <v/>
      </c>
      <c r="R66" s="282" t="str">
        <f>IF(W66=1,$W$4,IF(X66=1,$X$4,IF(Y66=1,$Y$4,IF(Z66=1,$Z$4,IF(AA66=1,$AA$4,IF(AB66=1,$AB$4,IF(AC66=1,$AC$4,IF(AD66=1,$AD$4,IF(AE66=1,$AE$4,IF(AF66=1,$AF$4,IF(AG66=1,$AG$4,IF(AH66=1,$AH$4,IF(AI66=1,$AI$4,IF(AJ66=1,$AJ$4,IF(AK66=1,$AK$4,"")))))))))))))))</f>
        <v/>
      </c>
      <c r="S66" s="282" t="str">
        <f>IF(U66=1,U$10,IF(V66=1,V$10,IF(W66=1,W$10,IF(X66=1,X$10,IF(Y66=1,Y$10,IF(Z66=1,Z$10,IF(AA66=1,AA$10,IF(AB66=1,AB$10,IF(AC66=1,AC$10,IF(AD66=1,AD$10,IF(AE66=1,AE$10,"")))))))))))</f>
        <v/>
      </c>
      <c r="T66" s="285"/>
      <c r="U66" s="42"/>
      <c r="V66" s="35" t="s">
        <v>130</v>
      </c>
      <c r="W66" s="47"/>
      <c r="X66" s="195" t="str">
        <f>IF(AND(X$64=$V$66,W66="",X65=""),1,"")</f>
        <v/>
      </c>
      <c r="Y66" s="195" t="str">
        <f>IF(AND(Y$64=$V$66,X66="",Y65=""),1,"")</f>
        <v/>
      </c>
      <c r="Z66" s="195" t="str">
        <f>IF(AND(Z$64=$V$66,Z65="",SUM($X$66:Y66)=0),1,"")</f>
        <v/>
      </c>
      <c r="AA66" s="195" t="str">
        <f>IF(AND(AA$64=$V$66,AA65="",SUM($X$66:Z66)=0),1,"")</f>
        <v/>
      </c>
      <c r="AB66" s="195" t="str">
        <f>IF(AND(AB$64=$V$66,AB65="",SUM($X$66:AA66)=0),1,"")</f>
        <v/>
      </c>
      <c r="AC66" s="195" t="str">
        <f>IF(AND(AC$64=$V$66,AC65="",SUM($X$66:AB66)=0),1,"")</f>
        <v/>
      </c>
      <c r="AD66" s="195" t="str">
        <f>IF(AND(AD$64=$V$66,AD65="",SUM($X$66:AC66)=0),1,"")</f>
        <v/>
      </c>
      <c r="AE66" s="195" t="str">
        <f>IF(AND(AE$64=$V$66,AE65="",SUM($X$66:AD66)=0),1,"")</f>
        <v/>
      </c>
      <c r="AF66" s="195" t="str">
        <f>IF(AND(AF$64=$V$66,AF65="",SUM($X$66:AE66)=0),1,"")</f>
        <v/>
      </c>
      <c r="AG66" s="195" t="str">
        <f>IF(AND(AG$64=$V$66,AG65="",SUM($X$66:AF66)=0),1,"")</f>
        <v/>
      </c>
      <c r="AH66" s="195" t="str">
        <f>IF(AND(AH$64=$V$66,AH65="",SUM($X$66:AG66)=0),1,"")</f>
        <v/>
      </c>
      <c r="AI66" s="195" t="str">
        <f>IF(AND(AI$64=$V$66,AI65="",SUM($X$66:AH66)=0),1,"")</f>
        <v/>
      </c>
      <c r="AJ66" s="195" t="str">
        <f>IF(AND(AJ$64=$V$66,AJ65="",SUM($X$66:AI66)=0),1,"")</f>
        <v/>
      </c>
      <c r="AK66" s="195" t="str">
        <f>IF(AND(AK$64=$V$66,AK65="",SUM($X$66:AJ66)=0),1,"")</f>
        <v/>
      </c>
      <c r="BD66" s="7">
        <v>52</v>
      </c>
    </row>
    <row r="67" spans="4:56" ht="15" customHeight="1">
      <c r="D67" s="28"/>
      <c r="Q67" s="91" t="str">
        <f>IF(R67="","",IF(ISNA(VLOOKUP(R67,Planning_général!$E$17:$F$62,2,0)),"",VLOOKUP(R67,Planning_général!$E$17:$F$62,2,0)))</f>
        <v/>
      </c>
      <c r="R67" s="286" t="str">
        <f>IF(W67=1,$W$4,IF(X67=1,$X$4,IF(Y67=1,$Y$4,IF(Z67=1,$Z$4,IF(AA67=1,$AA$4,IF(AB67=1,$AB$4,IF(AC67=1,$AC$4,IF(AD67=1,$AD$4,IF(AE67=1,$AE$4,IF(AF67=1,$AF$4,IF(AG67=1,$AG$4,IF(AH67=1,$AH$4,IF(AI67=1,$AI$4,IF(AJ67=1,$AJ$4,IF(AK67=1,$AK$4,"")))))))))))))))</f>
        <v/>
      </c>
      <c r="S67" s="286" t="str">
        <f t="shared" ref="S67" si="25">IF(U67=1,U$10,IF(V67=1,V$10,IF(W67=1,W$10,IF(X67=1,X$10,IF(Y67=1,Y$10,IF(Z67=1,Z$10,IF(AA67=1,AA$10,IF(AB67=1,AB$10,IF(AC67=1,AC$10,IF(AD67=1,AD$10,IF(AE67=1,AE$10,"")))))))))))</f>
        <v/>
      </c>
      <c r="T67" s="285"/>
      <c r="U67" s="44"/>
      <c r="V67" s="35" t="s">
        <v>128</v>
      </c>
      <c r="W67" s="198" t="str">
        <f>IF($V$67=$W$64,1,"")</f>
        <v/>
      </c>
      <c r="X67" s="198" t="str">
        <f>IF(AND($V$67=$X$64,W67=""),1,"")</f>
        <v/>
      </c>
      <c r="Y67" s="199" t="str">
        <f>IF(AND($V$67=$Y$64,X67="",W67=""),1,"")</f>
        <v/>
      </c>
      <c r="Z67" s="199" t="str">
        <f>IF(AND($V$67=Z66,W67="",X67="",Y67=""),1,"")</f>
        <v/>
      </c>
      <c r="AA67" s="199" t="str">
        <f>IF(AND($V$67=$AA$64,X67="",Y67="",Z67="",W67=""),1,"")</f>
        <v/>
      </c>
      <c r="AB67" s="199" t="str">
        <f>IF(AND($V$67=$AB$64,Y67="",Z67="",AA67="",X67="",W67=""),1,"")</f>
        <v/>
      </c>
      <c r="AC67" s="199" t="str">
        <f>IF(AND($V$67=AC64,Z67="",AA67="",AB67="",Y67="",X67="",W67=""),1,"")</f>
        <v/>
      </c>
      <c r="AD67" s="199" t="str">
        <f>IF(AND($V$67=AD64,AA67="",AB67="",AC67="",Z67="",Y67="",X67="",W67=""),1,"")</f>
        <v/>
      </c>
      <c r="AE67" s="199" t="str">
        <f>IF(AND($V$67=$AE$64,AB67="",AC67="",AD67="",AA67="",Z67="",Y67="",X67="",W67=""),1,"")</f>
        <v/>
      </c>
      <c r="AF67" s="199" t="str">
        <f>IF(AND($V$67=$AF$64,AC67="",AD67="",AE67="",AB67="",AA67="",Z67="",Y67="",X67="",W67=""),1,"")</f>
        <v/>
      </c>
      <c r="AG67" s="199" t="str">
        <f>IF(AND($V$67=$AG$64,AD67="",AE67="",AF67="",AC67="",AB67="",AA67="",Z67="",Y67="",X67="",W67=""),1,"")</f>
        <v/>
      </c>
      <c r="AH67" s="199" t="str">
        <f>IF(AND($V$67=$AH$64,AE67="",AF67="",AG67="",AD67="",AC67="",AB67="",AA67="",Z67="",Y67="",X67="",W67=""),1,"")</f>
        <v/>
      </c>
      <c r="AI67" s="199" t="str">
        <f>IF(AND($V$67=$AI$64,AF67="",AG67="",AH67="",AE67="",AD67="",AC67="",AB67="",AA67="",Z67="",Y67="",X67="",W67=""),1,"")</f>
        <v/>
      </c>
      <c r="AJ67" s="199" t="str">
        <f>IF(AND($V$67=$AJ$64,AG67="",AH67="",AI67="",AF67="",AE67="",AD67="",AC67="",AB67="",AA67="",Z67="",Y67="",X67="",W67=""),1,"")</f>
        <v/>
      </c>
      <c r="AK67" s="199" t="str">
        <f>IF(AND($V$67=$AK$64,AH67="",AI67="",AJ67="",AG67="",AF67="",AE67="",AD67="",AC67="",AB67="",AA67="",Z67="",Y67="",X67="",W67=""),1,"")</f>
        <v/>
      </c>
      <c r="BD67" s="7">
        <v>53</v>
      </c>
    </row>
    <row r="68" spans="4:56">
      <c r="D68" s="28"/>
      <c r="Q68" s="91" t="str">
        <f>IF(R68="","",IF(ISNA(VLOOKUP(R68,Planning_général!$E$17:$F$62,2,0)),"",VLOOKUP(R68,Planning_général!$E$17:$F$62,2,0)))</f>
        <v/>
      </c>
      <c r="R68" s="286" t="str">
        <f>IF(W68=1,$W$4,IF(X68=1,$X$4,IF(Y68=1,$Y$4,IF(Z68=1,$Z$4,IF(AA68=1,$AA$4,IF(AB68=1,$AB$4,IF(AC68=1,$AC$4,IF(AD68=1,$AD$4,IF(AE68=1,$AE$4,IF(AF68=1,$AF$4,IF(AG68=1,$AG$4,IF(AH68=1,$AH$4,IF(AI68=1,$AI$4,IF(AJ68=1,$AJ$4,IF(AK68=1,$AK$4,"")))))))))))))))</f>
        <v/>
      </c>
      <c r="S68" s="286" t="str">
        <f t="shared" ref="S68" si="26">IF(U68=1,U$10,IF(V68=1,V$10,IF(W68=1,W$10,IF(X68=1,X$10,IF(Y68=1,Y$10,IF(Z68=1,Z$10,IF(AA68=1,AA$10,IF(AB68=1,AB$10,IF(AC68=1,AC$10,IF(AD68=1,AD$10,IF(AE68=1,AE$10,"")))))))))))</f>
        <v/>
      </c>
      <c r="T68" s="285"/>
      <c r="V68" s="35" t="s">
        <v>128</v>
      </c>
      <c r="W68" s="47"/>
      <c r="X68" s="201" t="str">
        <f>IF(AND(X$64=$V$68,W68="",X67=""),1,"")</f>
        <v/>
      </c>
      <c r="Y68" s="201" t="str">
        <f>IF(AND(Y$64=$V$68,X68="",Y67=""),1,"")</f>
        <v/>
      </c>
      <c r="Z68" s="200" t="str">
        <f>IF(AND(Z$64=$V$68,Z67="",SUM($X$68:Y68)=0),1,"")</f>
        <v/>
      </c>
      <c r="AA68" s="200" t="str">
        <f>IF(AND(AA$64=$V$68,AA67="",SUM($X$68:Z68)=0),1,"")</f>
        <v/>
      </c>
      <c r="AB68" s="195" t="str">
        <f>IF(AND(AB$64=$V$68,AB67="",SUM($X$68:AA68)=0),1,"")</f>
        <v/>
      </c>
      <c r="AC68" s="195" t="str">
        <f>IF(AND(AC$64=$V$68,AC67="",SUM($X$68:AB68)=0),1,"")</f>
        <v/>
      </c>
      <c r="AD68" s="195" t="str">
        <f>IF(AND(AD$64=$V$68,AD67="",SUM($X$68:AC68)=0),1,"")</f>
        <v/>
      </c>
      <c r="AE68" s="195" t="str">
        <f>IF(AND(AE$64=$V$68,AE67="",SUM($X$68:AD68)=0),1,"")</f>
        <v/>
      </c>
      <c r="AF68" s="195" t="str">
        <f>IF(AND(AF$64=$V$68,AF67="",SUM($X$68:AE68)=0),1,"")</f>
        <v/>
      </c>
      <c r="AG68" s="195" t="str">
        <f>IF(AND(AG$64=$V$68,AG67="",SUM($X$68:AF68)=0),1,"")</f>
        <v/>
      </c>
      <c r="AH68" s="195" t="str">
        <f>IF(AND(AH$64=$V$68,AH67="",SUM($X$68:AG68)=0),1,"")</f>
        <v/>
      </c>
      <c r="AI68" s="195" t="str">
        <f>IF(AND(AI$64=$V$68,AI67="",SUM($X$68:AH68)=0),1,"")</f>
        <v/>
      </c>
      <c r="AJ68" s="195" t="str">
        <f>IF(AND(AJ$64=$V$68,AJ67="",SUM($X$68:AI68)=0),1,"")</f>
        <v/>
      </c>
      <c r="AK68" s="195" t="str">
        <f>IF(AND(AK$64=$V$68,AK67="",SUM($X$68:AJ68)=0),1,"")</f>
        <v/>
      </c>
      <c r="BD68" s="7"/>
    </row>
    <row r="69" spans="4:56">
      <c r="D69" s="28"/>
      <c r="Q69" s="91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4:56"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4:56"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4:56"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4:56">
      <c r="O73" s="28" t="str">
        <f>V73</f>
        <v>Mardi</v>
      </c>
      <c r="P73" s="60">
        <f>LEN(Q73)</f>
        <v>0</v>
      </c>
      <c r="Q73" s="353" t="str">
        <f t="shared" ref="Q73:Q79" si="27">(CONCATENATE(IF(W73=1,CONCATENATE("-",W$4,"(",W11,")"),""),IF(X73=1,CONCATENATE("-",X$4,"(",X11,")"),""),IF(Y73=1,CONCATENATE("-",Y$4,"(",Y11,")"),""),IF(Z73=1,CONCATENATE("-",Z$4,"(",Z11,")"),""),IF(AA73=1,CONCATENATE("-",AA$4,"(",AA11,")"),""),IF(AB73=1,CONCATENATE("-",AB$4,"(",AB11,")"),""),IF(AC73=1,CONCATENATE("-",AC$4,"(",AC11,")"),""),IF(AD73=1,CONCATENATE("-",AD$4,"(",AD11,")"),""),IF(AE73=1,CONCATENATE("-",AE$4,"(",AE11,")"),""),IF(AF73=1,CONCATENATE("-",AF$4,"(",AF11,")"),""),IF(AG73=1,CONCATENATE("-",AG$4,"(",AG11,")"),""),IF(AH73=1,CONCATENATE("-",AH$4,"(",AH11,")"),""),IF(AI73=1,CONCATENATE("-",AI$4,"(",AI11,")"),""),IF(AJ73=1,CONCATENATE("-",AJ$4,"(",AJ11,")"),""),IF(AK73=1,CONCATENATE("-",AK$4,"(",AK11,")"),"")))</f>
        <v/>
      </c>
      <c r="R73" s="353"/>
      <c r="S73" s="353"/>
      <c r="V73" t="str">
        <f t="shared" ref="V73:V79" si="28">V11</f>
        <v>Mardi</v>
      </c>
      <c r="W73" s="194" t="str">
        <f t="shared" ref="W73:AK73" si="29">IF((COUNTIF(W11,$AM$73)+COUNTIF(W11,$AM$74)+COUNTIF(W11,$AM$75)+COUNTIF(W11,$AM$76)+COUNTIF(W11,$AM$77)+COUNTIF(W11,$AM$78)+COUNTIF(W11,$AM$79)+COUNTIF(W11,$AM$80)+COUNTIF(W11,$AM$81)+COUNTIF(W11,$AM$82)+COUNTIF(W11,$AM$83))=0,"",COUNTIF(W11,$AM$73)+COUNTIF(W11,$AM$74)+COUNTIF(W11,$AM$75)+COUNTIF(W11,$AM$76)+COUNTIF(W11,$AM$77)+COUNTIF(W11,$AM$78)+COUNTIF(W11,$AM$79)+COUNTIF(W11,$AM$80)+COUNTIF(W11,$AM$81)+COUNTIF(W11,$AM$82)+COUNTIF(W11,$AM$83))</f>
        <v/>
      </c>
      <c r="X73" s="194" t="str">
        <f t="shared" si="29"/>
        <v/>
      </c>
      <c r="Y73" s="194" t="str">
        <f t="shared" si="29"/>
        <v/>
      </c>
      <c r="Z73" s="194" t="str">
        <f t="shared" si="29"/>
        <v/>
      </c>
      <c r="AA73" s="194" t="str">
        <f t="shared" si="29"/>
        <v/>
      </c>
      <c r="AB73" s="194" t="str">
        <f t="shared" si="29"/>
        <v/>
      </c>
      <c r="AC73" s="194" t="str">
        <f t="shared" si="29"/>
        <v/>
      </c>
      <c r="AD73" s="194" t="str">
        <f t="shared" si="29"/>
        <v/>
      </c>
      <c r="AE73" s="194" t="str">
        <f t="shared" si="29"/>
        <v/>
      </c>
      <c r="AF73" s="194" t="str">
        <f t="shared" si="29"/>
        <v/>
      </c>
      <c r="AG73" s="194" t="str">
        <f t="shared" si="29"/>
        <v/>
      </c>
      <c r="AH73" s="194" t="str">
        <f t="shared" si="29"/>
        <v/>
      </c>
      <c r="AI73" s="194" t="str">
        <f t="shared" si="29"/>
        <v/>
      </c>
      <c r="AJ73" s="194" t="str">
        <f t="shared" si="29"/>
        <v/>
      </c>
      <c r="AK73" s="194" t="str">
        <f t="shared" si="29"/>
        <v/>
      </c>
      <c r="AM73" t="s">
        <v>84</v>
      </c>
    </row>
    <row r="74" spans="4:56">
      <c r="O74" s="28" t="str">
        <f t="shared" ref="O74:O79" si="30">V74</f>
        <v>Mercredi</v>
      </c>
      <c r="P74" s="60">
        <f t="shared" ref="P74:P79" si="31">LEN(Q74)</f>
        <v>0</v>
      </c>
      <c r="Q74" s="353" t="str">
        <f t="shared" si="27"/>
        <v/>
      </c>
      <c r="R74" s="353"/>
      <c r="S74" s="353"/>
      <c r="V74" t="str">
        <f t="shared" si="28"/>
        <v>Mercredi</v>
      </c>
      <c r="W74" s="194" t="str">
        <f t="shared" ref="W74:AJ79" si="32">IF((COUNTIF(W12,$AM$73)+COUNTIF(W12,$AM$74)+COUNTIF(W12,$AM$75)+COUNTIF(W12,$AM$76)+COUNTIF(W12,$AM$77)+COUNTIF(W12,$AM$78)+COUNTIF(W12,$AM$79)+COUNTIF(W12,$AM$80)+COUNTIF(W12,$AM$81)+COUNTIF(W12,$AM$82)+COUNTIF(W12,$AM$83))=0,"",COUNTIF(W12,$AM$73)+COUNTIF(W12,$AM$74)+COUNTIF(W12,$AM$75)+COUNTIF(W12,$AM$76)+COUNTIF(W12,$AM$77)+COUNTIF(W12,$AM$78)+COUNTIF(W12,$AM$79)+COUNTIF(W12,$AM$80)+COUNTIF(W12,$AM$81)+COUNTIF(W12,$AM$82)+COUNTIF(W12,$AM$83))</f>
        <v/>
      </c>
      <c r="X74" s="194" t="str">
        <f t="shared" si="32"/>
        <v/>
      </c>
      <c r="Y74" s="194" t="str">
        <f t="shared" si="32"/>
        <v/>
      </c>
      <c r="Z74" s="194" t="str">
        <f t="shared" si="32"/>
        <v/>
      </c>
      <c r="AA74" s="194" t="str">
        <f t="shared" si="32"/>
        <v/>
      </c>
      <c r="AB74" s="194" t="str">
        <f t="shared" si="32"/>
        <v/>
      </c>
      <c r="AC74" s="194" t="str">
        <f t="shared" si="32"/>
        <v/>
      </c>
      <c r="AD74" s="194" t="str">
        <f t="shared" si="32"/>
        <v/>
      </c>
      <c r="AE74" s="194" t="str">
        <f t="shared" si="32"/>
        <v/>
      </c>
      <c r="AF74" s="194" t="str">
        <f t="shared" si="32"/>
        <v/>
      </c>
      <c r="AG74" s="194" t="str">
        <f t="shared" si="32"/>
        <v/>
      </c>
      <c r="AH74" s="194" t="str">
        <f t="shared" si="32"/>
        <v/>
      </c>
      <c r="AI74" s="194" t="str">
        <f t="shared" si="32"/>
        <v/>
      </c>
      <c r="AJ74" s="194" t="str">
        <f t="shared" si="32"/>
        <v/>
      </c>
      <c r="AK74" s="194" t="str">
        <f t="shared" ref="AK74" si="33">IF((COUNTIF(AK12,$AM$73)+COUNTIF(AK12,$AM$74)+COUNTIF(AK12,$AM$75)+COUNTIF(AK12,$AM$76)+COUNTIF(AK12,$AM$77)+COUNTIF(AK12,$AM$78)+COUNTIF(AK12,$AM$79)+COUNTIF(AK12,$AM$80)+COUNTIF(AK12,$AM$81)+COUNTIF(AK12,$AM$82))=0,"",COUNTIF(AK12,$AM$73)+COUNTIF(AK12,$AM$74)+COUNTIF(AK12,$AM$75)+COUNTIF(AK12,$AM$76)+COUNTIF(AK12,$AM$77)+COUNTIF(AK12,$AM$78)+COUNTIF(AK12,$AM$79)+COUNTIF(AK12,$AM$80)+COUNTIF(AK12,$AM$81)+COUNTIF(AK12,$AM$82))</f>
        <v/>
      </c>
      <c r="AM74" t="s">
        <v>85</v>
      </c>
    </row>
    <row r="75" spans="4:56">
      <c r="O75" s="28" t="str">
        <f t="shared" si="30"/>
        <v>Jeudi</v>
      </c>
      <c r="P75" s="60">
        <f t="shared" si="31"/>
        <v>0</v>
      </c>
      <c r="Q75" s="353" t="str">
        <f t="shared" si="27"/>
        <v/>
      </c>
      <c r="R75" s="353"/>
      <c r="S75" s="353"/>
      <c r="V75" t="str">
        <f t="shared" si="28"/>
        <v>Jeudi</v>
      </c>
      <c r="W75" s="194" t="str">
        <f t="shared" si="32"/>
        <v/>
      </c>
      <c r="X75" s="194" t="str">
        <f t="shared" si="32"/>
        <v/>
      </c>
      <c r="Y75" s="194" t="str">
        <f t="shared" si="32"/>
        <v/>
      </c>
      <c r="Z75" s="194" t="str">
        <f t="shared" si="32"/>
        <v/>
      </c>
      <c r="AA75" s="194" t="str">
        <f t="shared" si="32"/>
        <v/>
      </c>
      <c r="AB75" s="194" t="str">
        <f t="shared" si="32"/>
        <v/>
      </c>
      <c r="AC75" s="194" t="str">
        <f t="shared" si="32"/>
        <v/>
      </c>
      <c r="AD75" s="194" t="str">
        <f t="shared" si="32"/>
        <v/>
      </c>
      <c r="AE75" s="194" t="str">
        <f t="shared" si="32"/>
        <v/>
      </c>
      <c r="AF75" s="194" t="str">
        <f t="shared" si="32"/>
        <v/>
      </c>
      <c r="AG75" s="194" t="str">
        <f t="shared" si="32"/>
        <v/>
      </c>
      <c r="AH75" s="194" t="str">
        <f t="shared" si="32"/>
        <v/>
      </c>
      <c r="AI75" s="194" t="str">
        <f t="shared" si="32"/>
        <v/>
      </c>
      <c r="AJ75" s="194" t="str">
        <f t="shared" si="32"/>
        <v/>
      </c>
      <c r="AK75" s="194" t="str">
        <f t="shared" ref="AK75" si="34">IF((COUNTIF(AK13,$AM$73)+COUNTIF(AK13,$AM$74)+COUNTIF(AK13,$AM$75)+COUNTIF(AK13,$AM$76)+COUNTIF(AK13,$AM$77)+COUNTIF(AK13,$AM$78)+COUNTIF(AK13,$AM$79)+COUNTIF(AK13,$AM$80)+COUNTIF(AK13,$AM$81)+COUNTIF(AK13,$AM$82))=0,"",COUNTIF(AK13,$AM$73)+COUNTIF(AK13,$AM$74)+COUNTIF(AK13,$AM$75)+COUNTIF(AK13,$AM$76)+COUNTIF(AK13,$AM$77)+COUNTIF(AK13,$AM$78)+COUNTIF(AK13,$AM$79)+COUNTIF(AK13,$AM$80)+COUNTIF(AK13,$AM$81)+COUNTIF(AK13,$AM$82))</f>
        <v/>
      </c>
      <c r="AM75" t="s">
        <v>190</v>
      </c>
    </row>
    <row r="76" spans="4:56">
      <c r="I76"/>
      <c r="L76"/>
      <c r="N76"/>
      <c r="O76" s="28" t="str">
        <f t="shared" si="30"/>
        <v>Vendredi</v>
      </c>
      <c r="P76" s="60">
        <f t="shared" si="31"/>
        <v>0</v>
      </c>
      <c r="Q76" s="353" t="str">
        <f t="shared" si="27"/>
        <v/>
      </c>
      <c r="R76" s="353"/>
      <c r="S76" s="353"/>
      <c r="V76" t="str">
        <f t="shared" si="28"/>
        <v>Vendredi</v>
      </c>
      <c r="W76" s="194" t="str">
        <f t="shared" si="32"/>
        <v/>
      </c>
      <c r="X76" s="194" t="str">
        <f t="shared" si="32"/>
        <v/>
      </c>
      <c r="Y76" s="194" t="str">
        <f t="shared" si="32"/>
        <v/>
      </c>
      <c r="Z76" s="194" t="str">
        <f t="shared" si="32"/>
        <v/>
      </c>
      <c r="AA76" s="194" t="str">
        <f t="shared" si="32"/>
        <v/>
      </c>
      <c r="AB76" s="194" t="str">
        <f t="shared" si="32"/>
        <v/>
      </c>
      <c r="AC76" s="194" t="str">
        <f t="shared" si="32"/>
        <v/>
      </c>
      <c r="AD76" s="194" t="str">
        <f t="shared" si="32"/>
        <v/>
      </c>
      <c r="AE76" s="194" t="str">
        <f t="shared" si="32"/>
        <v/>
      </c>
      <c r="AF76" s="194" t="str">
        <f t="shared" si="32"/>
        <v/>
      </c>
      <c r="AG76" s="194" t="str">
        <f t="shared" si="32"/>
        <v/>
      </c>
      <c r="AH76" s="194" t="str">
        <f t="shared" si="32"/>
        <v/>
      </c>
      <c r="AI76" s="194" t="str">
        <f t="shared" si="32"/>
        <v/>
      </c>
      <c r="AJ76" s="194" t="str">
        <f t="shared" si="32"/>
        <v/>
      </c>
      <c r="AK76" s="194" t="str">
        <f t="shared" ref="AK76" si="35">IF((COUNTIF(AK14,$AM$73)+COUNTIF(AK14,$AM$74)+COUNTIF(AK14,$AM$75)+COUNTIF(AK14,$AM$76)+COUNTIF(AK14,$AM$77)+COUNTIF(AK14,$AM$78)+COUNTIF(AK14,$AM$79)+COUNTIF(AK14,$AM$80)+COUNTIF(AK14,$AM$81)+COUNTIF(AK14,$AM$82))=0,"",COUNTIF(AK14,$AM$73)+COUNTIF(AK14,$AM$74)+COUNTIF(AK14,$AM$75)+COUNTIF(AK14,$AM$76)+COUNTIF(AK14,$AM$77)+COUNTIF(AK14,$AM$78)+COUNTIF(AK14,$AM$79)+COUNTIF(AK14,$AM$80)+COUNTIF(AK14,$AM$81)+COUNTIF(AK14,$AM$82))</f>
        <v/>
      </c>
      <c r="AM76" t="s">
        <v>86</v>
      </c>
    </row>
    <row r="77" spans="4:56">
      <c r="I77"/>
      <c r="L77"/>
      <c r="N77"/>
      <c r="O77" s="28" t="str">
        <f t="shared" si="30"/>
        <v>Samedi</v>
      </c>
      <c r="P77" s="60">
        <f t="shared" si="31"/>
        <v>0</v>
      </c>
      <c r="Q77" s="353" t="str">
        <f t="shared" si="27"/>
        <v/>
      </c>
      <c r="R77" s="353"/>
      <c r="S77" s="353"/>
      <c r="V77" t="str">
        <f t="shared" si="28"/>
        <v>Samedi</v>
      </c>
      <c r="W77" s="194" t="str">
        <f t="shared" si="32"/>
        <v/>
      </c>
      <c r="X77" s="194" t="str">
        <f t="shared" si="32"/>
        <v/>
      </c>
      <c r="Y77" s="194" t="str">
        <f t="shared" si="32"/>
        <v/>
      </c>
      <c r="Z77" s="194" t="str">
        <f t="shared" si="32"/>
        <v/>
      </c>
      <c r="AA77" s="194" t="str">
        <f t="shared" si="32"/>
        <v/>
      </c>
      <c r="AB77" s="194" t="str">
        <f t="shared" si="32"/>
        <v/>
      </c>
      <c r="AC77" s="194" t="str">
        <f t="shared" si="32"/>
        <v/>
      </c>
      <c r="AD77" s="194" t="str">
        <f t="shared" si="32"/>
        <v/>
      </c>
      <c r="AE77" s="194" t="str">
        <f t="shared" si="32"/>
        <v/>
      </c>
      <c r="AF77" s="194" t="str">
        <f t="shared" si="32"/>
        <v/>
      </c>
      <c r="AG77" s="194" t="str">
        <f t="shared" si="32"/>
        <v/>
      </c>
      <c r="AH77" s="194" t="str">
        <f t="shared" si="32"/>
        <v/>
      </c>
      <c r="AI77" s="194" t="str">
        <f t="shared" si="32"/>
        <v/>
      </c>
      <c r="AJ77" s="194" t="str">
        <f t="shared" si="32"/>
        <v/>
      </c>
      <c r="AK77" s="194" t="str">
        <f t="shared" ref="AK77" si="36">IF((COUNTIF(AK15,$AM$73)+COUNTIF(AK15,$AM$74)+COUNTIF(AK15,$AM$75)+COUNTIF(AK15,$AM$76)+COUNTIF(AK15,$AM$77)+COUNTIF(AK15,$AM$78)+COUNTIF(AK15,$AM$79)+COUNTIF(AK15,$AM$80)+COUNTIF(AK15,$AM$81)+COUNTIF(AK15,$AM$82))=0,"",COUNTIF(AK15,$AM$73)+COUNTIF(AK15,$AM$74)+COUNTIF(AK15,$AM$75)+COUNTIF(AK15,$AM$76)+COUNTIF(AK15,$AM$77)+COUNTIF(AK15,$AM$78)+COUNTIF(AK15,$AM$79)+COUNTIF(AK15,$AM$80)+COUNTIF(AK15,$AM$81)+COUNTIF(AK15,$AM$82))</f>
        <v/>
      </c>
      <c r="AM77" t="s">
        <v>185</v>
      </c>
    </row>
    <row r="78" spans="4:56">
      <c r="I78"/>
      <c r="L78"/>
      <c r="N78"/>
      <c r="O78" s="28" t="str">
        <f t="shared" si="30"/>
        <v>Dimanche</v>
      </c>
      <c r="P78" s="60">
        <f t="shared" si="31"/>
        <v>0</v>
      </c>
      <c r="Q78" s="353" t="str">
        <f t="shared" si="27"/>
        <v/>
      </c>
      <c r="R78" s="353"/>
      <c r="S78" s="353"/>
      <c r="V78" t="str">
        <f t="shared" si="28"/>
        <v>Dimanche</v>
      </c>
      <c r="W78" s="194" t="str">
        <f t="shared" si="32"/>
        <v/>
      </c>
      <c r="X78" s="194" t="str">
        <f t="shared" si="32"/>
        <v/>
      </c>
      <c r="Y78" s="194" t="str">
        <f t="shared" si="32"/>
        <v/>
      </c>
      <c r="Z78" s="194" t="str">
        <f t="shared" si="32"/>
        <v/>
      </c>
      <c r="AA78" s="194" t="str">
        <f t="shared" si="32"/>
        <v/>
      </c>
      <c r="AB78" s="194" t="str">
        <f t="shared" si="32"/>
        <v/>
      </c>
      <c r="AC78" s="194" t="str">
        <f t="shared" si="32"/>
        <v/>
      </c>
      <c r="AD78" s="194" t="str">
        <f t="shared" si="32"/>
        <v/>
      </c>
      <c r="AE78" s="194" t="str">
        <f t="shared" si="32"/>
        <v/>
      </c>
      <c r="AF78" s="194" t="str">
        <f t="shared" si="32"/>
        <v/>
      </c>
      <c r="AG78" s="194" t="str">
        <f t="shared" si="32"/>
        <v/>
      </c>
      <c r="AH78" s="194" t="str">
        <f t="shared" si="32"/>
        <v/>
      </c>
      <c r="AI78" s="194" t="str">
        <f t="shared" si="32"/>
        <v/>
      </c>
      <c r="AJ78" s="194" t="str">
        <f t="shared" si="32"/>
        <v/>
      </c>
      <c r="AK78" s="194" t="str">
        <f t="shared" ref="AK78" si="37">IF((COUNTIF(AK16,$AM$73)+COUNTIF(AK16,$AM$74)+COUNTIF(AK16,$AM$75)+COUNTIF(AK16,$AM$76)+COUNTIF(AK16,$AM$77)+COUNTIF(AK16,$AM$78)+COUNTIF(AK16,$AM$79)+COUNTIF(AK16,$AM$80)+COUNTIF(AK16,$AM$81)+COUNTIF(AK16,$AM$82))=0,"",COUNTIF(AK16,$AM$73)+COUNTIF(AK16,$AM$74)+COUNTIF(AK16,$AM$75)+COUNTIF(AK16,$AM$76)+COUNTIF(AK16,$AM$77)+COUNTIF(AK16,$AM$78)+COUNTIF(AK16,$AM$79)+COUNTIF(AK16,$AM$80)+COUNTIF(AK16,$AM$81)+COUNTIF(AK16,$AM$82))</f>
        <v/>
      </c>
      <c r="AM78" t="s">
        <v>87</v>
      </c>
    </row>
    <row r="79" spans="4:56">
      <c r="I79"/>
      <c r="L79"/>
      <c r="N79"/>
      <c r="O79" s="28" t="str">
        <f t="shared" si="30"/>
        <v>Lundi</v>
      </c>
      <c r="P79" s="60">
        <f t="shared" si="31"/>
        <v>0</v>
      </c>
      <c r="Q79" s="353" t="str">
        <f t="shared" si="27"/>
        <v/>
      </c>
      <c r="R79" s="353"/>
      <c r="S79" s="353"/>
      <c r="V79" t="str">
        <f t="shared" si="28"/>
        <v>Lundi</v>
      </c>
      <c r="W79" s="194" t="str">
        <f t="shared" si="32"/>
        <v/>
      </c>
      <c r="X79" s="194" t="str">
        <f t="shared" si="32"/>
        <v/>
      </c>
      <c r="Y79" s="194" t="str">
        <f t="shared" si="32"/>
        <v/>
      </c>
      <c r="Z79" s="194" t="str">
        <f t="shared" si="32"/>
        <v/>
      </c>
      <c r="AA79" s="194" t="str">
        <f t="shared" si="32"/>
        <v/>
      </c>
      <c r="AB79" s="194" t="str">
        <f t="shared" si="32"/>
        <v/>
      </c>
      <c r="AC79" s="194" t="str">
        <f t="shared" si="32"/>
        <v/>
      </c>
      <c r="AD79" s="194" t="str">
        <f t="shared" si="32"/>
        <v/>
      </c>
      <c r="AE79" s="194" t="str">
        <f t="shared" si="32"/>
        <v/>
      </c>
      <c r="AF79" s="194" t="str">
        <f t="shared" si="32"/>
        <v/>
      </c>
      <c r="AG79" s="194" t="str">
        <f t="shared" si="32"/>
        <v/>
      </c>
      <c r="AH79" s="194" t="str">
        <f t="shared" si="32"/>
        <v/>
      </c>
      <c r="AI79" s="194" t="str">
        <f t="shared" si="32"/>
        <v/>
      </c>
      <c r="AJ79" s="194" t="str">
        <f t="shared" si="32"/>
        <v/>
      </c>
      <c r="AK79" s="194" t="str">
        <f t="shared" ref="AK79" si="38">IF((COUNTIF(AK17,$AM$73)+COUNTIF(AK17,$AM$74)+COUNTIF(AK17,$AM$75)+COUNTIF(AK17,$AM$76)+COUNTIF(AK17,$AM$77)+COUNTIF(AK17,$AM$78)+COUNTIF(AK17,$AM$79)+COUNTIF(AK17,$AM$80)+COUNTIF(AK17,$AM$81)+COUNTIF(AK17,$AM$82))=0,"",COUNTIF(AK17,$AM$73)+COUNTIF(AK17,$AM$74)+COUNTIF(AK17,$AM$75)+COUNTIF(AK17,$AM$76)+COUNTIF(AK17,$AM$77)+COUNTIF(AK17,$AM$78)+COUNTIF(AK17,$AM$79)+COUNTIF(AK17,$AM$80)+COUNTIF(AK17,$AM$81)+COUNTIF(AK17,$AM$82))</f>
        <v/>
      </c>
      <c r="AM79" t="s">
        <v>88</v>
      </c>
    </row>
    <row r="80" spans="4:56" hidden="1">
      <c r="I80"/>
      <c r="L80"/>
      <c r="N80"/>
      <c r="Q80" s="473"/>
      <c r="R80" s="473"/>
      <c r="S80" s="473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M80" t="s">
        <v>168</v>
      </c>
    </row>
    <row r="81" spans="9:39">
      <c r="I81"/>
      <c r="L81"/>
      <c r="N81"/>
      <c r="AM81" t="s">
        <v>167</v>
      </c>
    </row>
    <row r="82" spans="9:39">
      <c r="I82"/>
      <c r="L82"/>
      <c r="N82"/>
      <c r="AM82" t="s">
        <v>169</v>
      </c>
    </row>
    <row r="83" spans="9:39">
      <c r="I83"/>
      <c r="L83"/>
      <c r="N83"/>
      <c r="AM83" t="s">
        <v>187</v>
      </c>
    </row>
  </sheetData>
  <customSheetViews>
    <customSheetView guid="{F70ED257-6500-45F9-BB39-25762CB995B7}" scale="85" hiddenRows="1">
      <selection activeCell="M6" sqref="M6"/>
      <pageMargins left="0.7" right="0.7" top="0.48958333333333331" bottom="0.75" header="0.3" footer="0.3"/>
      <pageSetup paperSize="9" orientation="landscape" r:id="rId1"/>
    </customSheetView>
    <customSheetView guid="{C4D1E1AA-0767-4155-84D1-B7EC4AEE3A81}" scale="85" hiddenColumns="1">
      <selection activeCell="J3" sqref="J3"/>
      <pageMargins left="0.7" right="0.7" top="0.48958333333333331" bottom="0.75" header="0.3" footer="0.3"/>
      <pageSetup paperSize="9" orientation="landscape" r:id="rId2"/>
      <headerFooter>
        <oddFooter>&amp;R&amp;D   &amp;T</oddFooter>
      </headerFooter>
    </customSheetView>
    <customSheetView guid="{E24660A2-A9A5-4194-AFCA-3DC0C806A436}" scale="85" hiddenRows="1">
      <selection activeCell="G3" sqref="G3:J3"/>
      <pageMargins left="0.7" right="0.7" top="0.48958333333333331" bottom="0.75" header="0.3" footer="0.3"/>
      <pageSetup paperSize="9" orientation="landscape" r:id="rId3"/>
    </customSheetView>
    <customSheetView guid="{7C6D0D25-5827-46F5-8AC0-AA27A1AF4EDF}" showPageBreaks="1" hiddenColumns="1">
      <selection activeCell="G3" sqref="G3:J3"/>
      <pageMargins left="0.7" right="0.7" top="0.48958333333333331" bottom="0.75" header="0.3" footer="0.3"/>
      <pageSetup paperSize="9" orientation="landscape" r:id="rId4"/>
    </customSheetView>
    <customSheetView guid="{8B8DDDCA-ED87-44BD-AF41-39F5DF03A87F}" hiddenColumns="1" topLeftCell="A10">
      <selection activeCell="I2" sqref="I2"/>
      <pageMargins left="0.7" right="0.7" top="0.48958333333333331" bottom="0.75" header="0.3" footer="0.3"/>
      <pageSetup paperSize="9" orientation="landscape" r:id="rId5"/>
    </customSheetView>
    <customSheetView guid="{E6F3DB2E-FA8C-4919-8600-AEC7CECDCAA8}" scale="90" showPageBreaks="1" hiddenColumns="1">
      <selection activeCell="O1" sqref="O1:AM1048576"/>
      <pageMargins left="0.7" right="0.7" top="0.48958333333333331" bottom="0.75" header="0.3" footer="0.3"/>
      <pageSetup paperSize="9" orientation="landscape" r:id="rId6"/>
      <headerFooter>
        <oddFooter>&amp;R&amp;D   &amp;T</oddFooter>
      </headerFooter>
    </customSheetView>
    <customSheetView guid="{C40A97C5-2357-461D-87DA-466F47D8D674}" scale="85" showPageBreaks="1" hiddenColumns="1">
      <selection activeCell="O1" sqref="O1:AN1048576"/>
      <pageMargins left="0.7" right="0.7" top="0.48958333333333331" bottom="0.75" header="0.3" footer="0.3"/>
      <pageSetup paperSize="9" orientation="landscape" r:id="rId7"/>
    </customSheetView>
    <customSheetView guid="{54485540-756B-4F55-9139-53D6EA279739}" scale="85" showPageBreaks="1" hiddenRows="1">
      <selection activeCell="M6" sqref="M6"/>
      <pageMargins left="0.7" right="0.7" top="0.48958333333333331" bottom="0.75" header="0.3" footer="0.3"/>
      <pageSetup paperSize="9" orientation="landscape" r:id="rId8"/>
    </customSheetView>
  </customSheetViews>
  <mergeCells count="120">
    <mergeCell ref="T58:T61"/>
    <mergeCell ref="R68:S68"/>
    <mergeCell ref="T65:T68"/>
    <mergeCell ref="B10:C13"/>
    <mergeCell ref="G12:L13"/>
    <mergeCell ref="G8:H9"/>
    <mergeCell ref="I8:I9"/>
    <mergeCell ref="J8:K9"/>
    <mergeCell ref="L8:L9"/>
    <mergeCell ref="G18:H19"/>
    <mergeCell ref="I18:I19"/>
    <mergeCell ref="G20:H20"/>
    <mergeCell ref="J18:K19"/>
    <mergeCell ref="B21:C23"/>
    <mergeCell ref="B27:C32"/>
    <mergeCell ref="E32:L32"/>
    <mergeCell ref="J23:K23"/>
    <mergeCell ref="J26:K26"/>
    <mergeCell ref="B14:C17"/>
    <mergeCell ref="B18:C20"/>
    <mergeCell ref="R35:S36"/>
    <mergeCell ref="T40:T43"/>
    <mergeCell ref="R43:S43"/>
    <mergeCell ref="R49:S49"/>
    <mergeCell ref="AP20:AP21"/>
    <mergeCell ref="E27:L27"/>
    <mergeCell ref="E28:L28"/>
    <mergeCell ref="E29:L29"/>
    <mergeCell ref="E30:L30"/>
    <mergeCell ref="G6:H7"/>
    <mergeCell ref="I6:I7"/>
    <mergeCell ref="J6:K7"/>
    <mergeCell ref="L6:L7"/>
    <mergeCell ref="G14:H15"/>
    <mergeCell ref="I14:I15"/>
    <mergeCell ref="G16:H17"/>
    <mergeCell ref="I16:I17"/>
    <mergeCell ref="J16:K17"/>
    <mergeCell ref="J14:K15"/>
    <mergeCell ref="L16:L17"/>
    <mergeCell ref="L14:L15"/>
    <mergeCell ref="W4:W9"/>
    <mergeCell ref="D4:F5"/>
    <mergeCell ref="AF4:AF9"/>
    <mergeCell ref="AG4:AG9"/>
    <mergeCell ref="AH4:AH9"/>
    <mergeCell ref="AI4:AI9"/>
    <mergeCell ref="AJ4:AJ9"/>
    <mergeCell ref="B4:C5"/>
    <mergeCell ref="J5:L5"/>
    <mergeCell ref="B6:C9"/>
    <mergeCell ref="G10:L11"/>
    <mergeCell ref="E31:L31"/>
    <mergeCell ref="G23:H23"/>
    <mergeCell ref="G21:H22"/>
    <mergeCell ref="G26:H26"/>
    <mergeCell ref="I21:I22"/>
    <mergeCell ref="J21:K22"/>
    <mergeCell ref="L21:L22"/>
    <mergeCell ref="G24:H25"/>
    <mergeCell ref="I24:I25"/>
    <mergeCell ref="J24:K25"/>
    <mergeCell ref="L24:L25"/>
    <mergeCell ref="L18:L19"/>
    <mergeCell ref="J20:K20"/>
    <mergeCell ref="B24:C26"/>
    <mergeCell ref="F6:F9"/>
    <mergeCell ref="F10:F13"/>
    <mergeCell ref="F14:F17"/>
    <mergeCell ref="F18:F20"/>
    <mergeCell ref="F21:F23"/>
    <mergeCell ref="F24:F26"/>
    <mergeCell ref="Q78:S78"/>
    <mergeCell ref="Q79:S79"/>
    <mergeCell ref="Q80:S80"/>
    <mergeCell ref="R52:S52"/>
    <mergeCell ref="Q75:S75"/>
    <mergeCell ref="Q76:S76"/>
    <mergeCell ref="Q77:S77"/>
    <mergeCell ref="R65:S65"/>
    <mergeCell ref="R40:S40"/>
    <mergeCell ref="R61:S61"/>
    <mergeCell ref="Q73:S73"/>
    <mergeCell ref="Q74:S74"/>
    <mergeCell ref="R66:S66"/>
    <mergeCell ref="R67:S67"/>
    <mergeCell ref="R53:S53"/>
    <mergeCell ref="R54:S54"/>
    <mergeCell ref="R58:S58"/>
    <mergeCell ref="R59:S59"/>
    <mergeCell ref="R60:S60"/>
    <mergeCell ref="R41:S41"/>
    <mergeCell ref="R42:S42"/>
    <mergeCell ref="R46:S46"/>
    <mergeCell ref="R47:S47"/>
    <mergeCell ref="R48:S48"/>
    <mergeCell ref="T46:T49"/>
    <mergeCell ref="R55:S55"/>
    <mergeCell ref="T52:T55"/>
    <mergeCell ref="T37:T38"/>
    <mergeCell ref="R38:S38"/>
    <mergeCell ref="R37:S37"/>
    <mergeCell ref="X4:X9"/>
    <mergeCell ref="Y4:Y9"/>
    <mergeCell ref="G5:I5"/>
    <mergeCell ref="D6:E9"/>
    <mergeCell ref="D10:E13"/>
    <mergeCell ref="D14:E17"/>
    <mergeCell ref="D18:E20"/>
    <mergeCell ref="D21:E23"/>
    <mergeCell ref="D24:E26"/>
    <mergeCell ref="AK4:AK9"/>
    <mergeCell ref="Z4:Z9"/>
    <mergeCell ref="AA4:AA9"/>
    <mergeCell ref="AB4:AB9"/>
    <mergeCell ref="AC4:AC9"/>
    <mergeCell ref="AD4:AD9"/>
    <mergeCell ref="AE4:AE9"/>
    <mergeCell ref="G4:H4"/>
    <mergeCell ref="J4:K4"/>
  </mergeCells>
  <dataValidations count="1">
    <dataValidation type="list" allowBlank="1" showInputMessage="1" showErrorMessage="1" sqref="J2:K3 M2:M3">
      <formula1>Semaines</formula1>
    </dataValidation>
  </dataValidations>
  <pageMargins left="0.7" right="0.7" top="0.48958333333333331" bottom="0.75" header="0.3" footer="0.3"/>
  <pageSetup paperSize="9" orientation="landscape" r:id="rId9"/>
  <drawing r:id="rId10"/>
  <legacy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B2:BD81"/>
  <sheetViews>
    <sheetView zoomScaleNormal="85" zoomScaleSheetLayoutView="90" workbookViewId="0">
      <selection activeCell="N10" sqref="N10"/>
    </sheetView>
  </sheetViews>
  <sheetFormatPr baseColWidth="10" defaultRowHeight="15"/>
  <cols>
    <col min="1" max="1" width="4.140625" customWidth="1"/>
    <col min="2" max="4" width="7.28515625" customWidth="1"/>
    <col min="5" max="6" width="14.5703125" customWidth="1"/>
    <col min="7" max="8" width="9.7109375" customWidth="1"/>
    <col min="9" max="9" width="9.5703125" customWidth="1"/>
    <col min="10" max="10" width="10.42578125" customWidth="1"/>
    <col min="14" max="15" width="11.42578125" style="28" customWidth="1"/>
    <col min="16" max="16" width="11.42578125" style="28" hidden="1" customWidth="1"/>
    <col min="17" max="17" width="11.42578125" style="60" hidden="1" customWidth="1"/>
    <col min="18" max="18" width="9" style="28" hidden="1" customWidth="1"/>
    <col min="19" max="19" width="11.42578125" style="28" hidden="1" customWidth="1"/>
    <col min="20" max="20" width="6.140625" hidden="1" customWidth="1"/>
    <col min="21" max="21" width="11.42578125" style="3" hidden="1" customWidth="1"/>
    <col min="22" max="22" width="11.42578125" hidden="1" customWidth="1"/>
    <col min="23" max="37" width="8.7109375" hidden="1" customWidth="1"/>
    <col min="38" max="38" width="5.140625" hidden="1" customWidth="1"/>
    <col min="39" max="39" width="11.42578125" hidden="1" customWidth="1"/>
    <col min="40" max="40" width="11.42578125" customWidth="1"/>
    <col min="42" max="42" width="16.85546875" customWidth="1"/>
    <col min="43" max="43" width="33.85546875" customWidth="1"/>
    <col min="44" max="44" width="33.28515625" customWidth="1"/>
  </cols>
  <sheetData>
    <row r="2" spans="2:56">
      <c r="B2" s="69" t="str">
        <f>CONCATENATE("Du ",Q11,"/",R11,"/",S11," au ",Q12,"/",R12,"/",S12)</f>
        <v>Du 16/9/2019 au 22/9/2019</v>
      </c>
      <c r="C2" s="69"/>
      <c r="D2" s="69"/>
      <c r="E2" s="69"/>
      <c r="F2" s="68"/>
      <c r="G2" s="96"/>
      <c r="J2" s="16" t="s">
        <v>36</v>
      </c>
      <c r="K2" s="59">
        <v>37</v>
      </c>
      <c r="L2" s="77">
        <f>Planning_général!C2</f>
        <v>2019</v>
      </c>
      <c r="M2" s="104"/>
      <c r="N2" s="24"/>
      <c r="O2" s="24"/>
      <c r="P2" s="24"/>
      <c r="Q2" s="86"/>
      <c r="R2" s="24"/>
      <c r="S2" s="24"/>
      <c r="W2">
        <v>1</v>
      </c>
    </row>
    <row r="3" spans="2:56" ht="38.25" customHeight="1">
      <c r="B3" s="441" t="s">
        <v>27</v>
      </c>
      <c r="C3" s="442"/>
      <c r="D3" s="443"/>
      <c r="E3" s="441" t="s">
        <v>28</v>
      </c>
      <c r="F3" s="443"/>
      <c r="G3" s="441" t="s">
        <v>54</v>
      </c>
      <c r="H3" s="443"/>
      <c r="I3" s="444" t="s">
        <v>29</v>
      </c>
      <c r="J3" s="444"/>
      <c r="K3" s="445"/>
      <c r="L3" s="37" t="s">
        <v>79</v>
      </c>
      <c r="M3" s="105"/>
      <c r="N3" s="25"/>
      <c r="O3" s="25"/>
      <c r="P3" s="25"/>
      <c r="Q3" s="25"/>
      <c r="R3" s="25"/>
      <c r="S3" s="25"/>
      <c r="W3" s="354" t="str">
        <f>Planning_général!$E55</f>
        <v>Resp Equipe 4</v>
      </c>
      <c r="X3" s="354" t="str">
        <f>Planning_général!$E56</f>
        <v>Equipe 4_Tech 1</v>
      </c>
      <c r="Y3" s="354" t="str">
        <f>Planning_général!$E57</f>
        <v>Equipe 4_Tech 2</v>
      </c>
      <c r="Z3" s="354" t="str">
        <f>Planning_général!$E58</f>
        <v>Equipe 4_Tech 3</v>
      </c>
      <c r="AA3" s="509" t="str">
        <f>Planning_général!$E59</f>
        <v>Equipe 4_Tech 4</v>
      </c>
      <c r="AB3" s="354">
        <f>Planning_général!$E60</f>
        <v>0</v>
      </c>
      <c r="AC3" s="354">
        <f>Planning_général!$E61</f>
        <v>0</v>
      </c>
      <c r="AD3" s="354" t="str">
        <f>Planning_général!$E62</f>
        <v xml:space="preserve"> </v>
      </c>
      <c r="AE3" s="354"/>
      <c r="AF3" s="354"/>
      <c r="AG3" s="354"/>
      <c r="AH3" s="354"/>
      <c r="AI3" s="354"/>
      <c r="AJ3" s="354"/>
      <c r="AK3" s="354"/>
    </row>
    <row r="4" spans="2:56" ht="5.25" customHeight="1">
      <c r="B4" s="407"/>
      <c r="C4" s="335"/>
      <c r="D4" s="335"/>
      <c r="E4" s="335"/>
      <c r="F4" s="335"/>
      <c r="G4" s="335"/>
      <c r="H4" s="335"/>
      <c r="I4" s="334"/>
      <c r="J4" s="334"/>
      <c r="K4" s="334"/>
      <c r="L4" s="334"/>
      <c r="M4" s="101"/>
      <c r="N4" s="21"/>
      <c r="O4" s="21"/>
      <c r="P4" s="21"/>
      <c r="Q4" s="62"/>
      <c r="R4" s="21"/>
      <c r="S4" s="21"/>
      <c r="W4" s="354"/>
      <c r="X4" s="354"/>
      <c r="Y4" s="354"/>
      <c r="Z4" s="354"/>
      <c r="AA4" s="509"/>
      <c r="AB4" s="354"/>
      <c r="AC4" s="354"/>
      <c r="AD4" s="354"/>
      <c r="AE4" s="354"/>
      <c r="AF4" s="354"/>
      <c r="AG4" s="354"/>
      <c r="AH4" s="354"/>
      <c r="AI4" s="354"/>
      <c r="AJ4" s="354"/>
      <c r="AK4" s="354"/>
    </row>
    <row r="5" spans="2:56" ht="15" customHeight="1">
      <c r="B5" s="518" t="s">
        <v>76</v>
      </c>
      <c r="C5" s="518"/>
      <c r="D5" s="426" t="s">
        <v>45</v>
      </c>
      <c r="E5" s="516" t="s">
        <v>195</v>
      </c>
      <c r="F5" s="408"/>
      <c r="G5" s="512" t="s">
        <v>118</v>
      </c>
      <c r="H5" s="512"/>
      <c r="I5" s="513" t="str">
        <f>IF(R31="","",R31)</f>
        <v/>
      </c>
      <c r="J5" s="514"/>
      <c r="K5" s="515"/>
      <c r="L5" s="209" t="str">
        <f>IF(I5="","",VLOOKUP(I5,Planning_général!$E$55:$F$62,2,0))</f>
        <v/>
      </c>
      <c r="M5" s="101"/>
      <c r="N5" s="21"/>
      <c r="O5" s="21"/>
      <c r="P5" s="63" t="s">
        <v>91</v>
      </c>
      <c r="Q5" s="64">
        <f>DATE(L2,1,1)</f>
        <v>43466</v>
      </c>
      <c r="R5" s="65">
        <f>Q5</f>
        <v>43466</v>
      </c>
      <c r="S5" s="21"/>
      <c r="W5" s="354"/>
      <c r="X5" s="354"/>
      <c r="Y5" s="354"/>
      <c r="Z5" s="354"/>
      <c r="AA5" s="509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2:56" ht="15" customHeight="1">
      <c r="B6" s="518"/>
      <c r="C6" s="518"/>
      <c r="D6" s="430"/>
      <c r="E6" s="517"/>
      <c r="F6" s="410"/>
      <c r="G6" s="512"/>
      <c r="H6" s="512"/>
      <c r="I6" s="415" t="str">
        <f>IF(R32="","",R32)</f>
        <v/>
      </c>
      <c r="J6" s="416"/>
      <c r="K6" s="417"/>
      <c r="L6" s="210" t="str">
        <f>IF(I6="","",VLOOKUP(I6,Planning_général!$E$55:$F$62,2,0))</f>
        <v/>
      </c>
      <c r="M6" s="101"/>
      <c r="N6" s="21"/>
      <c r="O6" s="21"/>
      <c r="P6" s="63" t="s">
        <v>90</v>
      </c>
      <c r="Q6" s="66">
        <f>(R5)+($K$2)*7-WEEKDAY(Q5,2)+1</f>
        <v>43724</v>
      </c>
      <c r="R6" s="63"/>
      <c r="S6" s="21"/>
      <c r="W6" s="354"/>
      <c r="X6" s="354"/>
      <c r="Y6" s="354"/>
      <c r="Z6" s="354"/>
      <c r="AA6" s="509"/>
      <c r="AB6" s="354"/>
      <c r="AC6" s="354"/>
      <c r="AD6" s="354"/>
      <c r="AE6" s="354"/>
      <c r="AF6" s="354"/>
      <c r="AG6" s="354"/>
      <c r="AH6" s="354"/>
      <c r="AI6" s="354"/>
      <c r="AJ6" s="354"/>
      <c r="AK6" s="354"/>
      <c r="BD6" s="7" t="s">
        <v>37</v>
      </c>
    </row>
    <row r="7" spans="2:56" ht="15" customHeight="1">
      <c r="B7" s="518"/>
      <c r="C7" s="518"/>
      <c r="D7" s="426" t="s">
        <v>46</v>
      </c>
      <c r="E7" s="419" t="s">
        <v>153</v>
      </c>
      <c r="F7" s="420"/>
      <c r="G7" s="512" t="s">
        <v>166</v>
      </c>
      <c r="H7" s="512"/>
      <c r="I7" s="513" t="str">
        <f>IF(R35="","",R35)</f>
        <v/>
      </c>
      <c r="J7" s="514"/>
      <c r="K7" s="515"/>
      <c r="L7" s="209" t="str">
        <f>IF(I7="","",VLOOKUP(I7,Planning_général!$E$55:$F$62,2,0))</f>
        <v/>
      </c>
      <c r="M7" s="101"/>
      <c r="N7" s="21"/>
      <c r="O7" s="21"/>
      <c r="P7" s="63" t="s">
        <v>92</v>
      </c>
      <c r="Q7" s="67">
        <f>Q6+6</f>
        <v>43730</v>
      </c>
      <c r="R7" s="63"/>
      <c r="S7" s="21"/>
      <c r="W7" s="354"/>
      <c r="X7" s="354"/>
      <c r="Y7" s="354"/>
      <c r="Z7" s="354"/>
      <c r="AA7" s="509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BD7" s="7">
        <v>1</v>
      </c>
    </row>
    <row r="8" spans="2:56" ht="15" customHeight="1">
      <c r="B8" s="518"/>
      <c r="C8" s="518"/>
      <c r="D8" s="430"/>
      <c r="E8" s="421"/>
      <c r="F8" s="422"/>
      <c r="G8" s="512"/>
      <c r="H8" s="512"/>
      <c r="I8" s="415" t="str">
        <f>IF(R36="","",R36)</f>
        <v/>
      </c>
      <c r="J8" s="416"/>
      <c r="K8" s="417"/>
      <c r="L8" s="210" t="str">
        <f>IF(I8="","",VLOOKUP(I8,Planning_général!$E$55:$F$62,2,0))</f>
        <v/>
      </c>
      <c r="M8" s="101"/>
      <c r="N8" s="21"/>
      <c r="O8" s="21"/>
      <c r="P8" s="21"/>
      <c r="Q8" s="62"/>
      <c r="R8" s="21"/>
      <c r="S8" s="21"/>
      <c r="W8" s="354"/>
      <c r="X8" s="418"/>
      <c r="Y8" s="354"/>
      <c r="Z8" s="354"/>
      <c r="AA8" s="509"/>
      <c r="AB8" s="354"/>
      <c r="AC8" s="354"/>
      <c r="AD8" s="354"/>
      <c r="AE8" s="418"/>
      <c r="AF8" s="418"/>
      <c r="AG8" s="418"/>
      <c r="AH8" s="418"/>
      <c r="AI8" s="418"/>
      <c r="AJ8" s="418"/>
      <c r="AK8" s="418"/>
      <c r="BD8" s="7">
        <v>2</v>
      </c>
    </row>
    <row r="9" spans="2:56" s="3" customFormat="1" ht="15" customHeight="1">
      <c r="B9" s="518" t="s">
        <v>93</v>
      </c>
      <c r="C9" s="518"/>
      <c r="D9" s="426" t="s">
        <v>132</v>
      </c>
      <c r="E9" s="419" t="s">
        <v>156</v>
      </c>
      <c r="F9" s="420"/>
      <c r="G9" s="512" t="s">
        <v>157</v>
      </c>
      <c r="H9" s="512"/>
      <c r="I9" s="513" t="str">
        <f>IF(R40="","",R40)</f>
        <v/>
      </c>
      <c r="J9" s="514"/>
      <c r="K9" s="515"/>
      <c r="L9" s="209" t="str">
        <f>IF(I9="","",VLOOKUP(I9,Planning_général!$E$55:$F$62,2,0))</f>
        <v/>
      </c>
      <c r="M9" s="101"/>
      <c r="N9" s="22"/>
      <c r="O9" s="22"/>
      <c r="P9" s="22"/>
      <c r="Q9" s="22"/>
      <c r="R9" s="22"/>
      <c r="S9" s="22"/>
      <c r="V9" s="19" t="s">
        <v>26</v>
      </c>
      <c r="W9" s="20">
        <f>IF(VLOOKUP(W3,Planning_général!$E$17:$F$62,2,0)=0,"Cde abs",VLOOKUP(W3,Planning_général!$E$17:$F$62,2,0))</f>
        <v>5234</v>
      </c>
      <c r="X9" s="20">
        <f>IF(VLOOKUP(X3,Planning_général!$E$17:$F$62,2,0)=0,"Cde abs",VLOOKUP(X3,Planning_général!$E$17:$F$62,2,0))</f>
        <v>8638</v>
      </c>
      <c r="Y9" s="20">
        <f>IF(VLOOKUP(Y3,Planning_général!$E$17:$F$62,2,0)=0,"Cde abs",VLOOKUP(Y3,Planning_général!$E$17:$F$62,2,0))</f>
        <v>3575</v>
      </c>
      <c r="Z9" s="20">
        <f>IF(VLOOKUP(Z3,Planning_général!$E$17:$F$62,2,0)=0,"Cde abs",VLOOKUP(Z3,Planning_général!$E$17:$F$62,2,0))</f>
        <v>6793</v>
      </c>
      <c r="AA9" s="20">
        <f>IF(VLOOKUP(AA3,Planning_général!$E$17:$F$62,2,0)=0,"Cde abs",VLOOKUP(AA3,Planning_général!$E$17:$F$62,2,0))</f>
        <v>6647</v>
      </c>
      <c r="AB9" s="20" t="e">
        <f>IF(VLOOKUP(AB3,Planning_général!$E$17:$F$62,2,0)=0,"Cde abs",VLOOKUP(AB3,Planning_général!$E$17:$F$62,2,0))</f>
        <v>#N/A</v>
      </c>
      <c r="AC9" s="20" t="e">
        <f>IF(VLOOKUP(AC3,Planning_général!$E$17:$F$62,2,0)=0,"Cde abs",VLOOKUP(AC3,Planning_général!$E$17:$F$62,2,0))</f>
        <v>#N/A</v>
      </c>
      <c r="AD9" s="20" t="str">
        <f>IF(VLOOKUP(AD3,Planning_général!$E$17:$F$62,2,0)=0,"Cde abs",VLOOKUP(AD3,Planning_général!$E$17:$F$62,2,0))</f>
        <v>Cde abs</v>
      </c>
      <c r="AE9" s="98" t="e">
        <f>IF(VLOOKUP(AE3,Planning_général!$E$17:$F$62,2,0)=0,"Cde abs",VLOOKUP(AE3,Planning_général!$E$17:$F$62,2,0))</f>
        <v>#N/A</v>
      </c>
      <c r="AF9" s="98" t="e">
        <f>IF(VLOOKUP(AF3,Planning_général!$E$17:$F$62,2,0)=0,"Cde abs",VLOOKUP(AF3,Planning_général!$E$17:$F$62,2,0))</f>
        <v>#N/A</v>
      </c>
      <c r="AG9" s="98" t="e">
        <f>IF(VLOOKUP(AG3,Planning_général!$E$17:$F$62,2,0)=0,"Cde abs",VLOOKUP(AG3,Planning_général!$E$17:$F$62,2,0))</f>
        <v>#N/A</v>
      </c>
      <c r="AH9" s="98" t="e">
        <f>IF(VLOOKUP(AH3,Planning_général!$E$17:$F$62,2,0)=0,"Cde abs",VLOOKUP(AH3,Planning_général!$E$17:$F$62,2,0))</f>
        <v>#N/A</v>
      </c>
      <c r="AI9" s="98" t="e">
        <f>IF(VLOOKUP(AI3,Planning_général!$E$17:$F$62,2,0)=0,"Cde abs",VLOOKUP(AI3,Planning_général!$E$17:$F$62,2,0))</f>
        <v>#N/A</v>
      </c>
      <c r="AJ9" s="98" t="e">
        <f>IF(VLOOKUP(AJ3,Planning_général!$E$17:$F$62,2,0)=0,"Cde abs",VLOOKUP(AJ3,Planning_général!$E$17:$F$62,2,0))</f>
        <v>#N/A</v>
      </c>
      <c r="AK9" s="98" t="str">
        <f>IF(AK3=0,"",IF(VLOOKUP(AK3,Planning_général!$E$17:$F$62,2,0)=0,"Cde abs",VLOOKUP(AK3,Planning_général!$E$17:$F$62,2,0)))</f>
        <v/>
      </c>
      <c r="AO9" s="59" t="s">
        <v>26</v>
      </c>
      <c r="AP9" s="59" t="s">
        <v>73</v>
      </c>
      <c r="AQ9" s="59" t="s">
        <v>28</v>
      </c>
      <c r="AR9" s="59" t="s">
        <v>54</v>
      </c>
      <c r="BD9" s="7">
        <v>3</v>
      </c>
    </row>
    <row r="10" spans="2:56" ht="15" customHeight="1">
      <c r="B10" s="518"/>
      <c r="C10" s="518"/>
      <c r="D10" s="430"/>
      <c r="E10" s="421"/>
      <c r="F10" s="422"/>
      <c r="G10" s="512"/>
      <c r="H10" s="512"/>
      <c r="I10" s="415" t="str">
        <f>IF(R41="","",R41)</f>
        <v/>
      </c>
      <c r="J10" s="416"/>
      <c r="K10" s="417"/>
      <c r="L10" s="210" t="str">
        <f>IF(I10="","",VLOOKUP(I10,Planning_général!$E$55:$F$62,2,0))</f>
        <v/>
      </c>
      <c r="M10" s="101"/>
      <c r="N10" s="21"/>
      <c r="O10" s="21"/>
      <c r="P10" s="21"/>
      <c r="Q10" s="62"/>
      <c r="R10" s="21"/>
      <c r="S10" s="21"/>
      <c r="U10" s="23" t="str">
        <f>Planning_général!G10</f>
        <v>M</v>
      </c>
      <c r="V10" s="17" t="str">
        <f>VLOOKUP(U10,Planning_général!$NV$20:$NW$26,2,0)</f>
        <v>Mardi</v>
      </c>
      <c r="W10" s="18">
        <f>VLOOKUP(W3,Planning_général!$E$55:$NM$55,((($K$2*7)+2)-6),0)</f>
        <v>0</v>
      </c>
      <c r="X10" s="18">
        <f>IF(ISNA(VLOOKUP(X3,Planning_général!$E$56:$NM$56,((($K$2*7)+2)-6),0)),0,VLOOKUP(X3,Planning_général!$E$56:$NM$56,((($K$2*7)+2)-6),0))</f>
        <v>0</v>
      </c>
      <c r="Y10" s="18">
        <f>VLOOKUP(Y3,Planning_général!$E$57:$NM$57,((($K$2*7)+2)-6),0)</f>
        <v>0</v>
      </c>
      <c r="Z10" s="18">
        <f>VLOOKUP(Z3,Planning_général!$E$58:$NM$58,((($K$2*7)+2)-6),0)</f>
        <v>0</v>
      </c>
      <c r="AA10" s="18">
        <f>VLOOKUP(AA3,Planning_général!$E$59:$NM$59,((($K$2*7)+2)-6),0)</f>
        <v>0</v>
      </c>
      <c r="AB10" s="18" t="e">
        <f>VLOOKUP(AB3,Planning_général!$E$60:$NM$60,((($K$2*7)+2)-6),0)</f>
        <v>#N/A</v>
      </c>
      <c r="AC10" s="18" t="e">
        <f>VLOOKUP($AC$3,Planning_général!$E$61:$NM$61,((($K$2*7)+2)-6),0)</f>
        <v>#N/A</v>
      </c>
      <c r="AD10" s="18">
        <f>VLOOKUP($AD$3,Planning_général!$E$62:$NM$62,((($K$2*7)+2)-6),0)</f>
        <v>0</v>
      </c>
      <c r="AE10" s="99" t="e">
        <f>VLOOKUP($AE$3,Planning_général!$E$25:$NM$25,((($K$2*7)+2)-6),0)</f>
        <v>#N/A</v>
      </c>
      <c r="AF10" s="99" t="e">
        <f>VLOOKUP($AF$3,Planning_général!$E$26:$NM$26,((($K$2*7)+2)-6),0)</f>
        <v>#N/A</v>
      </c>
      <c r="AG10" s="99" t="e">
        <f>VLOOKUP($AG$3,Planning_général!$E$27:$NM$27,((($K$2*7)+2)-6),0)</f>
        <v>#N/A</v>
      </c>
      <c r="AH10" s="99" t="e">
        <f>VLOOKUP($AH$3,Planning_général!$E$28:$NM$28,((($K$2*7)+2)-6),0)</f>
        <v>#N/A</v>
      </c>
      <c r="AI10" s="99" t="e">
        <f>VLOOKUP($AI$3,Planning_général!$E$29:$NM$29,((($K$2*7)+2)-6),0)</f>
        <v>#N/A</v>
      </c>
      <c r="AJ10" s="99" t="e">
        <f>VLOOKUP($AJ$3,Planning_général!$E$30:$NM$30,((($K$2*7)+2)-6),0)</f>
        <v>#N/A</v>
      </c>
      <c r="AK10" s="99">
        <f>IF(ISNA(VLOOKUP($AK$3,Planning_général!$E$31:$NM$31,((($K$2*7)+2)-6),0)),0,VLOOKUP($AK$3,Planning_général!$E$31:$NM$31,((($K$2*7)+2)-6),0))</f>
        <v>0</v>
      </c>
      <c r="AO10" s="15" t="s">
        <v>45</v>
      </c>
      <c r="AP10" s="15" t="s">
        <v>76</v>
      </c>
      <c r="AQ10" s="15" t="s">
        <v>186</v>
      </c>
      <c r="AR10" s="15" t="s">
        <v>118</v>
      </c>
      <c r="BD10" s="7">
        <v>4</v>
      </c>
    </row>
    <row r="11" spans="2:56" ht="15" customHeight="1">
      <c r="B11" s="518"/>
      <c r="C11" s="518"/>
      <c r="D11" s="426" t="s">
        <v>117</v>
      </c>
      <c r="E11" s="419" t="s">
        <v>175</v>
      </c>
      <c r="F11" s="458"/>
      <c r="G11" s="512" t="s">
        <v>193</v>
      </c>
      <c r="H11" s="512"/>
      <c r="I11" s="513" t="str">
        <f>IF(R45="","",R45)</f>
        <v/>
      </c>
      <c r="J11" s="514"/>
      <c r="K11" s="515"/>
      <c r="L11" s="209" t="str">
        <f>IF(I11="","",VLOOKUP(I11,Planning_général!$E$55:$F$62,2,0))</f>
        <v/>
      </c>
      <c r="M11" s="101"/>
      <c r="N11" s="21"/>
      <c r="O11" s="21"/>
      <c r="P11" s="61">
        <f>Q6</f>
        <v>43724</v>
      </c>
      <c r="Q11" s="62">
        <f>DAY(P11)</f>
        <v>16</v>
      </c>
      <c r="R11" s="62">
        <f>MONTH(P11)</f>
        <v>9</v>
      </c>
      <c r="S11" s="22">
        <f>YEAR(P11)</f>
        <v>2019</v>
      </c>
      <c r="U11" s="23" t="str">
        <f>Planning_général!H10</f>
        <v>Me</v>
      </c>
      <c r="V11" s="17" t="str">
        <f>VLOOKUP(U11,Planning_général!$NV$20:$NW$26,2,0)</f>
        <v>Mercredi</v>
      </c>
      <c r="W11" s="18">
        <f>VLOOKUP($W$3,Planning_général!$E$55:$NM$55,((($K$2*7)+2)-5),0)</f>
        <v>0</v>
      </c>
      <c r="X11" s="18">
        <f>VLOOKUP($X$3,Planning_général!$E$56:$NM$56,((($K$2*7)+2)-5),0)</f>
        <v>0</v>
      </c>
      <c r="Y11" s="18">
        <f>VLOOKUP($Y$3,Planning_général!$E$57:$NM$57,((($K$2*7)+2)-5),0)</f>
        <v>0</v>
      </c>
      <c r="Z11" s="18">
        <f>VLOOKUP($Z$3,Planning_général!$E$58:$NM$58,((($K$2*7)+2)-5),0)</f>
        <v>0</v>
      </c>
      <c r="AA11" s="18">
        <f>VLOOKUP($AA$3,Planning_général!$E$59:$NM$59,((($K$2*7)+2)-5),0)</f>
        <v>0</v>
      </c>
      <c r="AB11" s="18" t="e">
        <f>VLOOKUP($AB$3,Planning_général!$E$60:$NM$60,((($K$2*7)+2)-5),0)</f>
        <v>#N/A</v>
      </c>
      <c r="AC11" s="18" t="e">
        <f>VLOOKUP($AC$3,Planning_général!$E$61:$NM$61,((($K$2*7)+2)-5),0)</f>
        <v>#N/A</v>
      </c>
      <c r="AD11" s="18">
        <f>VLOOKUP($AD$3,Planning_général!$E$62:$NM$62,((($K$2*7)+2)-5),0)</f>
        <v>0</v>
      </c>
      <c r="AE11" s="99" t="e">
        <f>VLOOKUP($AE$3,Planning_général!$E$25:$NM$25,((($K$2*7)+2)-5),0)</f>
        <v>#N/A</v>
      </c>
      <c r="AF11" s="99" t="e">
        <f>VLOOKUP($AF$3,Planning_général!$E$26:$NM$26,((($K$2*7)+2)-5),0)</f>
        <v>#N/A</v>
      </c>
      <c r="AG11" s="99" t="e">
        <f>VLOOKUP($AG$3,Planning_général!$E$27:$NM$27,((($K$2*7)+2)-5),0)</f>
        <v>#N/A</v>
      </c>
      <c r="AH11" s="99" t="e">
        <f>VLOOKUP($AH$3,Planning_général!$E$28:$NM$28,((($K$2*7)+2)-5),0)</f>
        <v>#N/A</v>
      </c>
      <c r="AI11" s="99" t="e">
        <f>VLOOKUP($AI$3,Planning_général!$E$29:$NM$29,((($K$2*7)+2)-5),0)</f>
        <v>#N/A</v>
      </c>
      <c r="AJ11" s="99" t="e">
        <f>VLOOKUP($AJ$3,Planning_général!$E$30:$NM$30,((($K$2*7)+2)-5),0)</f>
        <v>#N/A</v>
      </c>
      <c r="AK11" s="99">
        <f>IF(ISNA(VLOOKUP($AK$3,Planning_général!$E$31:$NM$31,((($K$2*7)+2)-5),0)),0,VLOOKUP($AK$3,Planning_général!$E$31:$NM$31,((($K$2*7)+2)-5),0))</f>
        <v>0</v>
      </c>
      <c r="AO11" s="15" t="s">
        <v>46</v>
      </c>
      <c r="AP11" s="15" t="s">
        <v>76</v>
      </c>
      <c r="AQ11" s="15" t="s">
        <v>153</v>
      </c>
      <c r="AR11" s="94" t="s">
        <v>166</v>
      </c>
      <c r="BD11" s="7">
        <v>5</v>
      </c>
    </row>
    <row r="12" spans="2:56" ht="15" customHeight="1">
      <c r="B12" s="518"/>
      <c r="C12" s="518"/>
      <c r="D12" s="430"/>
      <c r="E12" s="421"/>
      <c r="F12" s="461"/>
      <c r="G12" s="512"/>
      <c r="H12" s="512"/>
      <c r="I12" s="415" t="str">
        <f>IF(R46="","",R46)</f>
        <v/>
      </c>
      <c r="J12" s="416"/>
      <c r="K12" s="417"/>
      <c r="L12" s="210" t="str">
        <f>IF(I12="","",VLOOKUP(I12,Planning_général!$E$55:$F$62,2,0))</f>
        <v/>
      </c>
      <c r="M12" s="101"/>
      <c r="N12" s="21"/>
      <c r="O12" s="21"/>
      <c r="P12" s="61">
        <f>Q7</f>
        <v>43730</v>
      </c>
      <c r="Q12" s="62">
        <f>DAY(P12)</f>
        <v>22</v>
      </c>
      <c r="R12" s="62">
        <f>MONTH(P12)</f>
        <v>9</v>
      </c>
      <c r="S12" s="22">
        <f>YEAR(P12)</f>
        <v>2019</v>
      </c>
      <c r="U12" s="23" t="str">
        <f>Planning_général!I10</f>
        <v>J</v>
      </c>
      <c r="V12" s="17" t="str">
        <f>VLOOKUP(U12,Planning_général!$NV$20:$NW$26,2,0)</f>
        <v>Jeudi</v>
      </c>
      <c r="W12" s="18">
        <f>VLOOKUP($W$3,Planning_général!$E$55:$NM$55,((($K$2*7)+2)-4),0)</f>
        <v>0</v>
      </c>
      <c r="X12" s="18">
        <f>VLOOKUP($X$3,Planning_général!$E$56:$NM$56,((($K$2*7)+2)-4),0)</f>
        <v>0</v>
      </c>
      <c r="Y12" s="18">
        <f>VLOOKUP($Y$3,Planning_général!$E$57:$NM$57,((($K$2*7)+2)-4),0)</f>
        <v>0</v>
      </c>
      <c r="Z12" s="18">
        <f>VLOOKUP($Z$3,Planning_général!$E$58:$NM$58,((($K$2*7)+2)-4),0)</f>
        <v>0</v>
      </c>
      <c r="AA12" s="18">
        <f>VLOOKUP($AA$3,Planning_général!$E$59:$NM$59,((($K$2*7)+2)-4),0)</f>
        <v>0</v>
      </c>
      <c r="AB12" s="18" t="e">
        <f>VLOOKUP($AB$3,Planning_général!$E$60:$NM$60,((($K$2*7)+2)-4),0)</f>
        <v>#N/A</v>
      </c>
      <c r="AC12" s="18" t="e">
        <f>VLOOKUP($AC$3,Planning_général!$E$61:$NM$61,((($K$2*7)+2)-4),0)</f>
        <v>#N/A</v>
      </c>
      <c r="AD12" s="18">
        <f>VLOOKUP($AD$3,Planning_général!$E$62:$NM$62,((($K$2*7)+2)-4),0)</f>
        <v>0</v>
      </c>
      <c r="AE12" s="99" t="e">
        <f>VLOOKUP($AE$3,Planning_général!$E$25:$NM$25,((($K$2*7)+2)-4),0)</f>
        <v>#N/A</v>
      </c>
      <c r="AF12" s="99" t="e">
        <f>VLOOKUP($AF$3,Planning_général!$E$26:$NM$26,((($K$2*7)+2)-4),0)</f>
        <v>#N/A</v>
      </c>
      <c r="AG12" s="99" t="e">
        <f>VLOOKUP($AG$3,Planning_général!$E$27:$NM$27,((($K$2*7)+2)-4),0)</f>
        <v>#N/A</v>
      </c>
      <c r="AH12" s="99" t="e">
        <f>VLOOKUP($AH$3,Planning_général!$E$28:$NM$28,((($K$2*7)+2)-4),0)</f>
        <v>#N/A</v>
      </c>
      <c r="AI12" s="99" t="e">
        <f>VLOOKUP($AI$3,Planning_général!$E$29:$NM$29,((($K$2*7)+2)-4),0)</f>
        <v>#N/A</v>
      </c>
      <c r="AJ12" s="99" t="e">
        <f>VLOOKUP($AJ$3,Planning_général!$E$30:$NM$30,((($K$2*7)+2)-4),0)</f>
        <v>#N/A</v>
      </c>
      <c r="AK12" s="99">
        <f>IF(ISNA(VLOOKUP($AK$3,Planning_général!$E$31:$NM$31,((($K$2*7)+2)-4),0)),0,VLOOKUP($AK$3,Planning_général!$E$31:$NM$31,((($K$2*7)+2)-4),0))</f>
        <v>0</v>
      </c>
      <c r="AO12" s="15" t="s">
        <v>196</v>
      </c>
      <c r="AP12" s="208" t="s">
        <v>197</v>
      </c>
      <c r="AQ12" s="15" t="s">
        <v>192</v>
      </c>
      <c r="AR12" s="94" t="s">
        <v>157</v>
      </c>
      <c r="BD12" s="7">
        <v>6</v>
      </c>
    </row>
    <row r="13" spans="2:56" ht="15" customHeight="1">
      <c r="B13" s="518"/>
      <c r="C13" s="518"/>
      <c r="D13" s="426" t="s">
        <v>146</v>
      </c>
      <c r="E13" s="419" t="s">
        <v>154</v>
      </c>
      <c r="F13" s="458"/>
      <c r="G13" s="512" t="s">
        <v>193</v>
      </c>
      <c r="H13" s="512"/>
      <c r="I13" s="513" t="str">
        <f>IF(R50="","",R50)</f>
        <v/>
      </c>
      <c r="J13" s="514"/>
      <c r="K13" s="515"/>
      <c r="L13" s="209" t="str">
        <f>IF(I13="","",VLOOKUP(I13,Planning_général!$E$55:$F$62,2,0))</f>
        <v/>
      </c>
      <c r="M13" s="102"/>
      <c r="N13" s="26"/>
      <c r="O13" s="26"/>
      <c r="P13" s="26"/>
      <c r="Q13" s="26"/>
      <c r="R13" s="26"/>
      <c r="S13" s="26"/>
      <c r="U13" s="23" t="str">
        <f>Planning_général!J10</f>
        <v>V</v>
      </c>
      <c r="V13" s="17" t="str">
        <f>VLOOKUP(U13,Planning_général!$NV$20:$NW$26,2,0)</f>
        <v>Vendredi</v>
      </c>
      <c r="W13" s="18">
        <f>VLOOKUP($W$3,Planning_général!$E$55:$NM$55,((($K$2*7)+2)-3),0)</f>
        <v>0</v>
      </c>
      <c r="X13" s="18">
        <f>VLOOKUP($X$3,Planning_général!$E$56:$NM$56,((($K$2*7)+2)-3),0)</f>
        <v>0</v>
      </c>
      <c r="Y13" s="18">
        <f>VLOOKUP($Y$3,Planning_général!$E$57:$NM$57,((($K$2*7)+2)-3),0)</f>
        <v>0</v>
      </c>
      <c r="Z13" s="18">
        <f>VLOOKUP($Z$3,Planning_général!$E$58:$NM$58,((($K$2*7)+2)-3),0)</f>
        <v>0</v>
      </c>
      <c r="AA13" s="18">
        <f>VLOOKUP($AA$3,Planning_général!$E$59:$NM$59,((($K$2*7)+2)-3),0)</f>
        <v>0</v>
      </c>
      <c r="AB13" s="18" t="e">
        <f>VLOOKUP($AB$3,Planning_général!$E$60:$NM$60,((($K$2*7)+2)-3),0)</f>
        <v>#N/A</v>
      </c>
      <c r="AC13" s="18" t="e">
        <f>VLOOKUP($AC$3,Planning_général!$E$61:$NM$61,((($K$2*7)+2)-3),0)</f>
        <v>#N/A</v>
      </c>
      <c r="AD13" s="18">
        <f>VLOOKUP($AD$3,Planning_général!$E$62:$NM$62,((($K$2*7)+2)-3),0)</f>
        <v>0</v>
      </c>
      <c r="AE13" s="99" t="e">
        <f>VLOOKUP($AE$3,Planning_général!$E$25:$NM$25,((($K$2*7)+2)-3),0)</f>
        <v>#N/A</v>
      </c>
      <c r="AF13" s="99" t="e">
        <f>VLOOKUP($AF$3,Planning_général!$E$26:$NM$26,((($K$2*7)+2)-3),0)</f>
        <v>#N/A</v>
      </c>
      <c r="AG13" s="99" t="e">
        <f>VLOOKUP($AG$3,Planning_général!$E$27:$NM$27,((($K$2*7)+2)-3),0)</f>
        <v>#N/A</v>
      </c>
      <c r="AH13" s="99" t="e">
        <f>VLOOKUP($AH$3,Planning_général!$E$28:$NM$28,((($K$2*7)+2)-3),0)</f>
        <v>#N/A</v>
      </c>
      <c r="AI13" s="99" t="e">
        <f>VLOOKUP($AI$3,Planning_général!$E$29:$NM$29,((($K$2*7)+2)-3),0)</f>
        <v>#N/A</v>
      </c>
      <c r="AJ13" s="99" t="e">
        <f>VLOOKUP($AJ$3,Planning_général!$E$30:$NM$30,((($K$2*7)+2)-3),0)</f>
        <v>#N/A</v>
      </c>
      <c r="AK13" s="99">
        <f>IF(ISNA(VLOOKUP($AK$3,Planning_général!$E$31:$NM$31,((($K$2*7)+2)-3),0)),0,VLOOKUP($AK$3,Planning_général!$E$31:$NM$31,((($K$2*7)+2)-3),0))</f>
        <v>0</v>
      </c>
      <c r="AO13" s="15" t="s">
        <v>132</v>
      </c>
      <c r="AP13" s="208" t="s">
        <v>158</v>
      </c>
      <c r="AQ13" s="15" t="s">
        <v>156</v>
      </c>
      <c r="AR13" s="94" t="s">
        <v>157</v>
      </c>
      <c r="BD13" s="7">
        <v>7</v>
      </c>
    </row>
    <row r="14" spans="2:56" ht="15" customHeight="1">
      <c r="B14" s="518"/>
      <c r="C14" s="518"/>
      <c r="D14" s="430"/>
      <c r="E14" s="421"/>
      <c r="F14" s="461"/>
      <c r="G14" s="512"/>
      <c r="H14" s="512"/>
      <c r="I14" s="415" t="str">
        <f>IF(R51="","",R51)</f>
        <v/>
      </c>
      <c r="J14" s="416"/>
      <c r="K14" s="417"/>
      <c r="L14" s="210" t="str">
        <f>IF(I14="","",VLOOKUP(I14,Planning_général!$E$55:$F$62,2,0))</f>
        <v/>
      </c>
      <c r="M14" s="102"/>
      <c r="N14" s="26"/>
      <c r="O14" s="26"/>
      <c r="P14" s="26"/>
      <c r="Q14" s="26"/>
      <c r="R14" s="26"/>
      <c r="S14" s="26"/>
      <c r="U14" s="23" t="str">
        <f>Planning_général!K10</f>
        <v>S</v>
      </c>
      <c r="V14" s="17" t="str">
        <f>VLOOKUP(U14,Planning_général!$NV$20:$NW$26,2,0)</f>
        <v>Samedi</v>
      </c>
      <c r="W14" s="18">
        <f>VLOOKUP($W$3,Planning_général!$E$55:$NM$55,((($K$2*7)+2)-2),0)</f>
        <v>0</v>
      </c>
      <c r="X14" s="18">
        <f>VLOOKUP($X$3,Planning_général!$E$56:$NM$56,((($K$2*7)+2)-2),0)</f>
        <v>0</v>
      </c>
      <c r="Y14" s="18">
        <f>VLOOKUP($Y$3,Planning_général!$E$57:$NM$57,((($K$2*7)+2)-2),0)</f>
        <v>0</v>
      </c>
      <c r="Z14" s="18">
        <f>VLOOKUP($Z$3,Planning_général!$E$58:$NM58,((($K$2*7)+2)-2),0)</f>
        <v>0</v>
      </c>
      <c r="AA14" s="18">
        <f>VLOOKUP($AA$3,Planning_général!$E$59:$NM$59,((($K$2*7)+2)-2),0)</f>
        <v>0</v>
      </c>
      <c r="AB14" s="18" t="e">
        <f>VLOOKUP($AB$3,Planning_général!$E$60:$NM$60,((($K$2*7)+2)-2),0)</f>
        <v>#N/A</v>
      </c>
      <c r="AC14" s="18" t="e">
        <f>VLOOKUP($AC$3,Planning_général!$E$61:$NM$61,((($K$2*7)+2)-2),0)</f>
        <v>#N/A</v>
      </c>
      <c r="AD14" s="18">
        <f>VLOOKUP($AD$3,Planning_général!$E$62:$NM$62,((($K$2*7)+2)-2),0)</f>
        <v>0</v>
      </c>
      <c r="AE14" s="99" t="e">
        <f>VLOOKUP($AE$3,Planning_général!$E$25:$NM$25,((($K$2*7)+2)-2),0)</f>
        <v>#N/A</v>
      </c>
      <c r="AF14" s="99" t="e">
        <f>VLOOKUP($AF$3,Planning_général!$E$26:$NM$26,((($K$2*7)+2)-2),0)</f>
        <v>#N/A</v>
      </c>
      <c r="AG14" s="99" t="e">
        <f>VLOOKUP($AG$3,Planning_général!$E$27:$NM$27,((($K$2*7)+2)-2),0)</f>
        <v>#N/A</v>
      </c>
      <c r="AH14" s="99" t="e">
        <f>VLOOKUP($AH$3,Planning_général!$E$28:$NM$28,((($K$2*7)+2)-2),0)</f>
        <v>#N/A</v>
      </c>
      <c r="AI14" s="99" t="e">
        <f>VLOOKUP($AI$3,Planning_général!$E$29:$NM$29,((($K$2*7)+2)-2),0)</f>
        <v>#N/A</v>
      </c>
      <c r="AJ14" s="99" t="e">
        <f>VLOOKUP($AJ$3,Planning_général!$E$30:$NM$30,((($K$2*7)+2)-2),0)</f>
        <v>#N/A</v>
      </c>
      <c r="AK14" s="99">
        <f>IF(ISNA(VLOOKUP($AK$3,Planning_général!$E$31:$NM$31,((($K$2*7)+2)-2),0)),0,VLOOKUP($AK$3,Planning_général!$E$31:$NM$31,((($K$2*7)+2)-2),0))</f>
        <v>0</v>
      </c>
      <c r="AO14" s="15" t="s">
        <v>117</v>
      </c>
      <c r="AP14" s="15" t="s">
        <v>159</v>
      </c>
      <c r="AQ14" s="15" t="s">
        <v>175</v>
      </c>
      <c r="AR14" s="94" t="s">
        <v>155</v>
      </c>
      <c r="BD14" s="7">
        <v>8</v>
      </c>
    </row>
    <row r="15" spans="2:56" ht="15" customHeight="1">
      <c r="B15" s="518"/>
      <c r="C15" s="518"/>
      <c r="D15" s="426" t="s">
        <v>196</v>
      </c>
      <c r="E15" s="419" t="s">
        <v>192</v>
      </c>
      <c r="F15" s="458"/>
      <c r="G15" s="512" t="s">
        <v>157</v>
      </c>
      <c r="H15" s="512"/>
      <c r="I15" s="513" t="str">
        <f>IF(R55="","",R55)</f>
        <v/>
      </c>
      <c r="J15" s="514"/>
      <c r="K15" s="515"/>
      <c r="L15" s="209" t="str">
        <f>IF(I15="","",VLOOKUP(I15,Planning_général!$E$55:$F$62,2,0))</f>
        <v/>
      </c>
      <c r="M15" s="103"/>
      <c r="N15" s="26"/>
      <c r="O15" s="26"/>
      <c r="P15" s="26"/>
      <c r="Q15" s="26"/>
      <c r="R15" s="26"/>
      <c r="S15" s="26"/>
      <c r="U15" s="23" t="str">
        <f>Planning_général!L10</f>
        <v>D</v>
      </c>
      <c r="V15" s="17" t="str">
        <f>VLOOKUP(U15,Planning_général!$NV$20:$NW$26,2,0)</f>
        <v>Dimanche</v>
      </c>
      <c r="W15" s="18">
        <f>VLOOKUP($W$3,Planning_général!$E$55:$NM$55,((($K$2*7)+2)-1),0)</f>
        <v>0</v>
      </c>
      <c r="X15" s="18">
        <f>VLOOKUP($X$3,Planning_général!$E$56:$NM$56,((($K$2*7)+2)-1),0)</f>
        <v>0</v>
      </c>
      <c r="Y15" s="18">
        <f>VLOOKUP($Y$3,Planning_général!$E$57:$NM$57,((($K$2*7)+2)-1),0)</f>
        <v>0</v>
      </c>
      <c r="Z15" s="18">
        <f>VLOOKUP($Z$3,Planning_général!$E$58:$NM$58,((($K$2*7)+2)-1),0)</f>
        <v>0</v>
      </c>
      <c r="AA15" s="18">
        <f>VLOOKUP($AA$3,Planning_général!$E$59:$NM$59,((($K$2*7)+2)-1),0)</f>
        <v>0</v>
      </c>
      <c r="AB15" s="18" t="e">
        <f>VLOOKUP($AB$3,Planning_général!$E$60:$NM60,((($K$2*7)+2)-1),0)</f>
        <v>#N/A</v>
      </c>
      <c r="AC15" s="18" t="e">
        <f>VLOOKUP($AC$3,Planning_général!$E$61:$NM$61,((($K$2*7)+2)-1),0)</f>
        <v>#N/A</v>
      </c>
      <c r="AD15" s="18">
        <f>VLOOKUP($AD$3,Planning_général!$E$62:$NM$62,((($K$2*7)+2)-1),0)</f>
        <v>0</v>
      </c>
      <c r="AE15" s="99" t="e">
        <f>VLOOKUP($AE$3,Planning_général!$E$25:$NM$25,((($K$2*7)+2)-1),0)</f>
        <v>#N/A</v>
      </c>
      <c r="AF15" s="99" t="e">
        <f>VLOOKUP($AF$3,Planning_général!$E$26:$NM$26,((($K$2*7)+2)-1),0)</f>
        <v>#N/A</v>
      </c>
      <c r="AG15" s="99" t="e">
        <f>VLOOKUP($AG$3,Planning_général!$E$27:$NM$27,((($K$2*7)+2)-1),0)</f>
        <v>#N/A</v>
      </c>
      <c r="AH15" s="99" t="e">
        <f>VLOOKUP($AH$3,Planning_général!$E$28:$NM$28,((($K$2*7)+2)-1),0)</f>
        <v>#N/A</v>
      </c>
      <c r="AI15" s="99" t="e">
        <f>VLOOKUP($AI$3,Planning_général!$E$29:$NM$29,((($K$2*7)+2)-1),0)</f>
        <v>#N/A</v>
      </c>
      <c r="AJ15" s="99" t="e">
        <f>VLOOKUP($AJ$3,Planning_général!$E$30:$NM$30,((($K$2*7)+2)-1),0)</f>
        <v>#N/A</v>
      </c>
      <c r="AK15" s="99">
        <f>IF(ISNA(VLOOKUP($AK$3,Planning_général!$E$31:$NM$31,((($K$2*7)+2)-1),0)),0,VLOOKUP($AK$3,Planning_général!$E$31:$NM$31,((($K$2*7)+2)-1),0))</f>
        <v>0</v>
      </c>
      <c r="AO15" s="510" t="s">
        <v>146</v>
      </c>
      <c r="AP15" s="510" t="s">
        <v>160</v>
      </c>
      <c r="AQ15" s="510" t="s">
        <v>154</v>
      </c>
      <c r="AR15" s="510" t="s">
        <v>143</v>
      </c>
      <c r="BD15" s="7">
        <v>9</v>
      </c>
    </row>
    <row r="16" spans="2:56" ht="15" customHeight="1">
      <c r="B16" s="518"/>
      <c r="C16" s="518"/>
      <c r="D16" s="430"/>
      <c r="E16" s="421"/>
      <c r="F16" s="461"/>
      <c r="G16" s="512"/>
      <c r="H16" s="512"/>
      <c r="I16" s="415" t="str">
        <f>IF(R56="","",R56)</f>
        <v/>
      </c>
      <c r="J16" s="416"/>
      <c r="K16" s="417"/>
      <c r="L16" s="210" t="str">
        <f>IF(I16="","",VLOOKUP(I16,Planning_général!$E$55:$F$62,2,0))</f>
        <v/>
      </c>
      <c r="M16" s="103"/>
      <c r="N16" s="26"/>
      <c r="O16" s="26"/>
      <c r="P16" s="26"/>
      <c r="Q16" s="26"/>
      <c r="R16" s="26"/>
      <c r="S16" s="26"/>
      <c r="U16" s="23" t="str">
        <f>Planning_général!M10</f>
        <v>L</v>
      </c>
      <c r="V16" s="17" t="str">
        <f>VLOOKUP(U16,Planning_général!$NV$20:$NW$26,2,0)</f>
        <v>Lundi</v>
      </c>
      <c r="W16" s="18">
        <f>VLOOKUP($W$3,Planning_général!$E$55:$NM$55,((($K$2*7)+2)-0),0)</f>
        <v>0</v>
      </c>
      <c r="X16" s="18">
        <f>VLOOKUP($X$3,Planning_général!$E$56:$NM$56,((($K$2*7)+2)-0),0)</f>
        <v>0</v>
      </c>
      <c r="Y16" s="18">
        <f>VLOOKUP($Y$3,Planning_général!$E$57:$NM$57,((($K$2*7)+2)-0),0)</f>
        <v>0</v>
      </c>
      <c r="Z16" s="18">
        <f>VLOOKUP($Z$3,Planning_général!$E$58:$NM$58,((($K$2*7)+2)-0),0)</f>
        <v>0</v>
      </c>
      <c r="AA16" s="18">
        <f>VLOOKUP($AA$3,Planning_général!$E$59:$NM$59,((($K$2*7)+2)-0),0)</f>
        <v>0</v>
      </c>
      <c r="AB16" s="18" t="e">
        <f>VLOOKUP($AB$3,Planning_général!$E$60:$NM$60,((($K$2*7)+2)-0),0)</f>
        <v>#N/A</v>
      </c>
      <c r="AC16" s="18" t="e">
        <f>VLOOKUP($AC$3,Planning_général!$E$61:$NM$61,((($K$2*7)+2)-0),0)</f>
        <v>#N/A</v>
      </c>
      <c r="AD16" s="18">
        <f>VLOOKUP($AD$3,Planning_général!$E$62:$NM$62,((($K$2*7)+2)-0),0)</f>
        <v>0</v>
      </c>
      <c r="AE16" s="99" t="e">
        <f>VLOOKUP($AE$3,Planning_général!$E$25:$NM$25,((($K$2*7)+2)-0),0)</f>
        <v>#N/A</v>
      </c>
      <c r="AF16" s="99" t="e">
        <f>VLOOKUP($AF$3,Planning_général!$E$26:$NM$26,((($K$2*7)+2)-0),0)</f>
        <v>#N/A</v>
      </c>
      <c r="AG16" s="99" t="e">
        <f>VLOOKUP($AG$3,Planning_général!$E$27:$NM$27,((($K$2*7)+2)-0),0)</f>
        <v>#N/A</v>
      </c>
      <c r="AH16" s="99" t="e">
        <f>VLOOKUP($AH$3,Planning_général!$E$28:$NM$28,((($K$2*7)+2)-0),0)</f>
        <v>#N/A</v>
      </c>
      <c r="AI16" s="99" t="e">
        <f>VLOOKUP($AI$3,Planning_général!$E$29:$NM$29,((($K$2*7)+2)-0),0)</f>
        <v>#N/A</v>
      </c>
      <c r="AJ16" s="99" t="e">
        <f>VLOOKUP($AJ$3,Planning_général!$E$30:$NM$30,((($K$2*7)+2)-0),0)</f>
        <v>#N/A</v>
      </c>
      <c r="AK16" s="99">
        <f>IF(ISNA(VLOOKUP($AK$3,Planning_général!$E$31:$NM$31,((($K$2*7)+2)-0),0)),0,VLOOKUP($AK$3,Planning_général!$E$31:$NM$31,((($K$2*7)+2)-0),0))</f>
        <v>0</v>
      </c>
      <c r="AO16" s="511"/>
      <c r="AP16" s="511"/>
      <c r="AQ16" s="511"/>
      <c r="AR16" s="511"/>
      <c r="BD16" s="7">
        <v>10</v>
      </c>
    </row>
    <row r="17" spans="2:56" ht="5.25" customHeight="1">
      <c r="B17" s="212"/>
      <c r="C17" s="213"/>
      <c r="D17" s="213"/>
      <c r="E17" s="57"/>
      <c r="F17" s="57"/>
      <c r="G17" s="57"/>
      <c r="H17" s="57"/>
      <c r="I17" s="57"/>
      <c r="J17" s="57"/>
      <c r="K17" s="57"/>
      <c r="L17" s="57"/>
      <c r="M17" s="103"/>
      <c r="N17" s="26"/>
      <c r="O17" s="26"/>
      <c r="P17" s="26"/>
      <c r="Q17" s="26"/>
      <c r="R17" s="26"/>
      <c r="S17" s="26"/>
      <c r="BD17" s="7">
        <v>12</v>
      </c>
    </row>
    <row r="18" spans="2:56" ht="15" customHeight="1">
      <c r="B18" s="508" t="s">
        <v>78</v>
      </c>
      <c r="C18" s="508"/>
      <c r="D18" s="508"/>
      <c r="E18" s="211" t="s">
        <v>8</v>
      </c>
      <c r="F18" s="519" t="str">
        <f>VLOOKUP(E18,$O$71:$S$77,3,0)</f>
        <v/>
      </c>
      <c r="G18" s="520"/>
      <c r="H18" s="520"/>
      <c r="I18" s="520"/>
      <c r="J18" s="520"/>
      <c r="K18" s="520"/>
      <c r="L18" s="521"/>
      <c r="M18" s="103"/>
      <c r="N18" s="21"/>
      <c r="O18" s="21"/>
      <c r="P18" s="62"/>
      <c r="Q18" s="62"/>
      <c r="R18" s="21"/>
      <c r="S18" s="21"/>
      <c r="BD18" s="7">
        <v>13</v>
      </c>
    </row>
    <row r="19" spans="2:56" ht="18" customHeight="1">
      <c r="B19" s="508"/>
      <c r="C19" s="508"/>
      <c r="D19" s="508"/>
      <c r="E19" s="211" t="s">
        <v>9</v>
      </c>
      <c r="F19" s="519" t="str">
        <f t="shared" ref="F19:F23" si="0">VLOOKUP(E19,$O$71:$S$77,3,0)</f>
        <v/>
      </c>
      <c r="G19" s="520"/>
      <c r="H19" s="520"/>
      <c r="I19" s="520"/>
      <c r="J19" s="520"/>
      <c r="K19" s="520"/>
      <c r="L19" s="521"/>
      <c r="M19" s="103"/>
      <c r="N19" s="21"/>
      <c r="O19" s="21"/>
      <c r="P19" s="21"/>
      <c r="Q19" s="62"/>
      <c r="R19" s="21"/>
      <c r="S19" s="21"/>
      <c r="T19" s="39"/>
      <c r="V19" s="30" t="str">
        <f>AO10</f>
        <v>M1</v>
      </c>
      <c r="W19" s="59" t="str">
        <f t="shared" ref="W19:W26" si="1">IF(COUNTIF($W$10:$W$16,V19)=0,"",COUNTIF($W$10:$W$16,V19))</f>
        <v/>
      </c>
      <c r="X19" s="59" t="str">
        <f t="shared" ref="X19:X26" si="2">IF(COUNTIF($X$10:$X$16,V19)=0,"",COUNTIF($X$10:$X$16,V19))</f>
        <v/>
      </c>
      <c r="Y19" s="59" t="str">
        <f t="shared" ref="Y19:Y26" si="3">IF(COUNTIF($Y$10:$Y$16,V19)=0,"",COUNTIF($Y$10:$Y$16,V19))</f>
        <v/>
      </c>
      <c r="Z19" s="59" t="str">
        <f t="shared" ref="Z19:Z26" si="4">IF(COUNTIF($Z$10:$Z$16,V19)=0,"",COUNTIF($Z$10:$Z$16,V19))</f>
        <v/>
      </c>
      <c r="AA19" s="59" t="str">
        <f t="shared" ref="AA19:AA26" si="5">IF(COUNTIF($AA$10:$AA$16,V19)=0,"",COUNTIF($AA$10:$AA$16,V19))</f>
        <v/>
      </c>
      <c r="AB19" s="59" t="str">
        <f t="shared" ref="AB19:AB26" si="6">IF(COUNTIF($AB$10:$AB$16,V19)=0,"",COUNTIF($AB$10:$AB$16,V19))</f>
        <v/>
      </c>
      <c r="AC19" s="59" t="str">
        <f>IF(COUNTIF($AC$10:$AC$16,V19)=0,"",COUNTIF($AC$10:$AC$16,V19))</f>
        <v/>
      </c>
      <c r="AD19" s="59" t="str">
        <f>IF(COUNTIF($AD$10:$AD$16,$V$19)=0,"",COUNTIF($AD$10:$AD$16,$V$19))</f>
        <v/>
      </c>
      <c r="AE19" s="59" t="str">
        <f>IF(COUNTIF($AE$10:$AE$16,$V$19)=0,"",COUNTIF($AE$10:$AE$16,$V$19))</f>
        <v/>
      </c>
      <c r="AF19" s="59" t="str">
        <f>IF(COUNTIF($AF$10:$AF$16,$V$19)=0,"",COUNTIF($AF$10:$AF$16,$V$19))</f>
        <v/>
      </c>
      <c r="AG19" s="59" t="str">
        <f>IF(COUNTIF($AG$10:$AG$16,$V$19)=0,"",COUNTIF($AG$10:$AG$16,$V$19))</f>
        <v/>
      </c>
      <c r="AH19" s="59" t="str">
        <f>IF(COUNTIF($AH$10:$AH$16,$V$19)=0,"",COUNTIF($AH$10:$AH$16,$V$19))</f>
        <v/>
      </c>
      <c r="AI19" s="59" t="str">
        <f>IF(COUNTIF($AI$10:$AI$16,$V$19)=0,"",COUNTIF($AI$10:$AI$16,$V$19))</f>
        <v/>
      </c>
      <c r="AJ19" s="59" t="str">
        <f>IF(COUNTIF($AJ$10:$AJ$16,$V$19)=0,"",COUNTIF($AJ$10:$AJ$16,$V$19))</f>
        <v/>
      </c>
      <c r="AK19" s="59" t="str">
        <f>IF(COUNTIF($AK$10:$AK$16,$V$19)=0,"",COUNTIF($AK$10:$AK$16,$V$19))</f>
        <v/>
      </c>
      <c r="AO19" s="157" t="s">
        <v>26</v>
      </c>
      <c r="BD19" s="7">
        <v>16</v>
      </c>
    </row>
    <row r="20" spans="2:56" ht="18" customHeight="1">
      <c r="B20" s="508"/>
      <c r="C20" s="508"/>
      <c r="D20" s="508"/>
      <c r="E20" s="211" t="s">
        <v>10</v>
      </c>
      <c r="F20" s="519" t="str">
        <f t="shared" si="0"/>
        <v/>
      </c>
      <c r="G20" s="520"/>
      <c r="H20" s="520"/>
      <c r="I20" s="520"/>
      <c r="J20" s="520"/>
      <c r="K20" s="520"/>
      <c r="L20" s="521"/>
      <c r="M20" s="103"/>
      <c r="N20" s="21"/>
      <c r="O20" s="21"/>
      <c r="P20" s="21"/>
      <c r="Q20" s="62"/>
      <c r="R20" s="21"/>
      <c r="S20" s="21"/>
      <c r="T20" s="39"/>
      <c r="V20" s="30" t="str">
        <f>AO11</f>
        <v>M2</v>
      </c>
      <c r="W20" s="59" t="str">
        <f t="shared" si="1"/>
        <v/>
      </c>
      <c r="X20" s="59" t="str">
        <f t="shared" si="2"/>
        <v/>
      </c>
      <c r="Y20" s="59" t="str">
        <f t="shared" si="3"/>
        <v/>
      </c>
      <c r="Z20" s="59" t="str">
        <f t="shared" si="4"/>
        <v/>
      </c>
      <c r="AA20" s="59" t="str">
        <f t="shared" si="5"/>
        <v/>
      </c>
      <c r="AB20" s="59" t="str">
        <f t="shared" si="6"/>
        <v/>
      </c>
      <c r="AC20" s="59" t="str">
        <f>IF(COUNTIF($AC$10:$AC$16,V20)=0,"",COUNTIF($AC$10:$AC$16,V20))</f>
        <v/>
      </c>
      <c r="AD20" s="59" t="str">
        <f>IF(COUNTIF($AD$10:$AD$16,$V$20)=0,"",COUNTIF($AD$10:$AD$16,$V$20))</f>
        <v/>
      </c>
      <c r="AE20" s="59" t="str">
        <f>IF(COUNTIF($AE$10:$AE$16,$V$20)=0,"",COUNTIF($AE$10:$AE$16,$V$20))</f>
        <v/>
      </c>
      <c r="AF20" s="59" t="str">
        <f>IF(COUNTIF($AF$10:$AF$16,$V$20)=0,"",COUNTIF($AF$10:$AF$16,$V$20))</f>
        <v/>
      </c>
      <c r="AG20" s="59" t="str">
        <f>IF(COUNTIF($AG$10:$AG$16,$V$20)=0,"",COUNTIF($AG$10:$AG$16,$V$20))</f>
        <v/>
      </c>
      <c r="AH20" s="59" t="str">
        <f>IF(COUNTIF($AH$10:$AH$16,$V$20)=0,"",COUNTIF($AH$10:$AH$16,$V$20))</f>
        <v/>
      </c>
      <c r="AI20" s="59" t="str">
        <f>IF(COUNTIF($AI$10:$AI$16,$V$20)=0,"",COUNTIF($AI$10:$AI$16,$V$20))</f>
        <v/>
      </c>
      <c r="AJ20" s="59" t="str">
        <f>IF(COUNTIF($AJ$10:$AJ$16,$V$20)=0,"",COUNTIF($AJ$10:$AJ$16,$V$20))</f>
        <v/>
      </c>
      <c r="AK20" s="59" t="str">
        <f>IF(COUNTIF($AK$10:$AK$16,$V$20)=0,"",COUNTIF($AK$10:$AK$16,$V$20))</f>
        <v/>
      </c>
      <c r="AO20" s="158" t="s">
        <v>84</v>
      </c>
      <c r="AQ20" s="85"/>
      <c r="AR20" s="97"/>
      <c r="AS20" s="85"/>
      <c r="BD20" s="7">
        <v>17</v>
      </c>
    </row>
    <row r="21" spans="2:56" ht="15" customHeight="1">
      <c r="B21" s="508"/>
      <c r="C21" s="508"/>
      <c r="D21" s="508"/>
      <c r="E21" s="211" t="s">
        <v>11</v>
      </c>
      <c r="F21" s="519" t="str">
        <f t="shared" si="0"/>
        <v/>
      </c>
      <c r="G21" s="520"/>
      <c r="H21" s="520"/>
      <c r="I21" s="520"/>
      <c r="J21" s="520"/>
      <c r="K21" s="520"/>
      <c r="L21" s="521"/>
      <c r="M21" s="103"/>
      <c r="N21" s="21"/>
      <c r="O21" s="21"/>
      <c r="P21" s="21"/>
      <c r="Q21" s="62"/>
      <c r="R21" s="21"/>
      <c r="S21" s="21"/>
      <c r="T21" s="39"/>
      <c r="V21" s="30" t="str">
        <f>AO12</f>
        <v>J4</v>
      </c>
      <c r="W21" s="59" t="str">
        <f t="shared" si="1"/>
        <v/>
      </c>
      <c r="X21" s="59" t="str">
        <f t="shared" si="2"/>
        <v/>
      </c>
      <c r="Y21" s="59" t="str">
        <f t="shared" si="3"/>
        <v/>
      </c>
      <c r="Z21" s="59" t="str">
        <f t="shared" si="4"/>
        <v/>
      </c>
      <c r="AA21" s="59" t="str">
        <f t="shared" si="5"/>
        <v/>
      </c>
      <c r="AB21" s="59" t="str">
        <f t="shared" si="6"/>
        <v/>
      </c>
      <c r="AC21" s="59" t="str">
        <f>IF(COUNTIF($AC$10:$AC$16,V21)=0,"",COUNTIF($AC$10:$AC$16,V21))</f>
        <v/>
      </c>
      <c r="AD21" s="59" t="str">
        <f>IF(COUNTIF($AC$10:$AC$16,V21)=0,"",COUNTIF($AC$10:$AC$16,V21))</f>
        <v/>
      </c>
      <c r="AE21" s="59" t="str">
        <f>IF(COUNTIF($AE$10:$AE$16,$V$21)=0,"",COUNTIF($AE$10:$AE$16,$V$21))</f>
        <v/>
      </c>
      <c r="AF21" s="59" t="str">
        <f>IF(COUNTIF($AF$10:$AF$16,$V$21)=0,"",COUNTIF($AF$10:$AF$16,$V$21))</f>
        <v/>
      </c>
      <c r="AG21" s="59" t="str">
        <f>IF(COUNTIF($AG$10:$AG$16,$V$21)=0,"",COUNTIF($AG$10:$AG$16,$V$21))</f>
        <v/>
      </c>
      <c r="AH21" s="59" t="str">
        <f>IF(COUNTIF($AH$10:$AH$16,$V$21)=0,"",COUNTIF($AH$10:$AH$16,$V$21))</f>
        <v/>
      </c>
      <c r="AI21" s="59" t="str">
        <f>IF(COUNTIF($AI$10:$AI$16,$V$21)=0,"",COUNTIF($AI$10:$AI$16,$V$21))</f>
        <v/>
      </c>
      <c r="AJ21" s="59" t="str">
        <f>IF(COUNTIF($AJ$10:$AJ$16,$V$21)=0,"",COUNTIF($AJ$10:$AJ$16,$V$21))</f>
        <v/>
      </c>
      <c r="AK21" s="59" t="str">
        <f>IF(COUNTIF($AK$10:$AK$16,$V$21)=0,"",COUNTIF($AK$10:$AK$16,$V$21))</f>
        <v/>
      </c>
      <c r="AO21" s="158" t="s">
        <v>85</v>
      </c>
      <c r="BD21" s="7">
        <v>18</v>
      </c>
    </row>
    <row r="22" spans="2:56" ht="15" customHeight="1">
      <c r="B22" s="508"/>
      <c r="C22" s="508"/>
      <c r="D22" s="508"/>
      <c r="E22" s="211" t="s">
        <v>12</v>
      </c>
      <c r="F22" s="519" t="str">
        <f t="shared" si="0"/>
        <v/>
      </c>
      <c r="G22" s="520"/>
      <c r="H22" s="520"/>
      <c r="I22" s="520"/>
      <c r="J22" s="520"/>
      <c r="K22" s="520"/>
      <c r="L22" s="521"/>
      <c r="N22" s="21"/>
      <c r="O22" s="21"/>
      <c r="P22" s="21"/>
      <c r="Q22" s="62"/>
      <c r="R22" s="21"/>
      <c r="S22" s="21"/>
      <c r="T22" s="39"/>
      <c r="V22" s="30" t="str">
        <f t="shared" ref="V22:V24" si="7">AO13</f>
        <v>J1</v>
      </c>
      <c r="W22" s="59" t="str">
        <f t="shared" si="1"/>
        <v/>
      </c>
      <c r="X22" s="59" t="str">
        <f t="shared" si="2"/>
        <v/>
      </c>
      <c r="Y22" s="59" t="str">
        <f t="shared" si="3"/>
        <v/>
      </c>
      <c r="Z22" s="59" t="str">
        <f t="shared" si="4"/>
        <v/>
      </c>
      <c r="AA22" s="59" t="str">
        <f t="shared" si="5"/>
        <v/>
      </c>
      <c r="AB22" s="59" t="str">
        <f t="shared" si="6"/>
        <v/>
      </c>
      <c r="AC22" s="59" t="str">
        <f>IF(COUNTIF($AC$10:$AC$16,V22)=0,"",COUNTIF($AC$10:$AC$16,V22))</f>
        <v/>
      </c>
      <c r="AD22" s="59" t="str">
        <f>IF(COUNTIF($AD$10:$AD$16,$V$22)=0,"",COUNTIF($AD$10:$AD$16,$V$22))</f>
        <v/>
      </c>
      <c r="AE22" s="59" t="str">
        <f>IF(COUNTIF($AE$10:$AE$16,$V$22)=0,"",COUNTIF($AE$10:$AE$16,$V$22))</f>
        <v/>
      </c>
      <c r="AF22" s="59" t="str">
        <f>IF(COUNTIF($AF$10:$AF$16,$V$22)=0,"",COUNTIF($AF$10:$AF$16,$V$22))</f>
        <v/>
      </c>
      <c r="AG22" s="59" t="str">
        <f>IF(COUNTIF($AG$10:$AG$16,$V$22)=0,"",COUNTIF($AG$10:$AG$16,$V$22))</f>
        <v/>
      </c>
      <c r="AH22" s="59" t="str">
        <f>IF(COUNTIF($AH$10:$AH$16,$V$22)=0,"",COUNTIF($AH$10:$AH$16,$V$22))</f>
        <v/>
      </c>
      <c r="AI22" s="59" t="str">
        <f>IF(COUNTIF($AI$10:$AI$16,$V$22)=0,"",COUNTIF($AI$10:$AI$16,$V$22))</f>
        <v/>
      </c>
      <c r="AJ22" s="59" t="str">
        <f>IF(COUNTIF($AJ$10:$AJ$16,$V$22)=0,"",COUNTIF($AJ$10:$AJ$16,$V$22))</f>
        <v/>
      </c>
      <c r="AK22" s="59" t="str">
        <f>IF(COUNTIF($AK$10:$AK$16,$V$22)=0,"",COUNTIF($AK$10:$AK$16,$V$22))</f>
        <v/>
      </c>
      <c r="AO22" s="158" t="s">
        <v>190</v>
      </c>
      <c r="BD22" s="7">
        <v>19</v>
      </c>
    </row>
    <row r="23" spans="2:56" ht="15" customHeight="1">
      <c r="B23" s="508"/>
      <c r="C23" s="508"/>
      <c r="D23" s="508"/>
      <c r="E23" s="211" t="s">
        <v>38</v>
      </c>
      <c r="F23" s="519" t="str">
        <f t="shared" si="0"/>
        <v/>
      </c>
      <c r="G23" s="520"/>
      <c r="H23" s="520"/>
      <c r="I23" s="520"/>
      <c r="J23" s="520"/>
      <c r="K23" s="520"/>
      <c r="L23" s="521"/>
      <c r="N23" s="21"/>
      <c r="O23" s="21"/>
      <c r="P23" s="21"/>
      <c r="Q23" s="62"/>
      <c r="R23" s="21"/>
      <c r="S23" s="21"/>
      <c r="T23" s="39"/>
      <c r="V23" s="30" t="str">
        <f t="shared" si="7"/>
        <v>J2</v>
      </c>
      <c r="W23" s="59" t="str">
        <f t="shared" si="1"/>
        <v/>
      </c>
      <c r="X23" s="59" t="str">
        <f t="shared" si="2"/>
        <v/>
      </c>
      <c r="Y23" s="59" t="str">
        <f t="shared" si="3"/>
        <v/>
      </c>
      <c r="Z23" s="59" t="str">
        <f t="shared" si="4"/>
        <v/>
      </c>
      <c r="AA23" s="59" t="str">
        <f t="shared" si="5"/>
        <v/>
      </c>
      <c r="AB23" s="59" t="str">
        <f t="shared" si="6"/>
        <v/>
      </c>
      <c r="AC23" s="59" t="str">
        <f>IF(COUNTIF($AC$10:$AC$16,$V$23)=0,"",COUNTIF($AC$10:$AC$16,V23))</f>
        <v/>
      </c>
      <c r="AD23" s="93" t="str">
        <f>IF(COUNTIF($AD$10:$AD$16,$V$23)=0,"",COUNTIF($AD$10:$AD$16,$V$23))</f>
        <v/>
      </c>
      <c r="AE23" s="93" t="str">
        <f>IF(COUNTIF($AE$10:$AE$16,$V$23)=0,"",COUNTIF($AE$10:$AE$16,$V$23))</f>
        <v/>
      </c>
      <c r="AF23" s="93" t="str">
        <f>IF(COUNTIF($AF$10:$AF$16,$V$23)=0,"",COUNTIF($AF$10:$AF$16,$V$23))</f>
        <v/>
      </c>
      <c r="AG23" s="93" t="str">
        <f>IF(COUNTIF($AG$10:$AG$16,$V$23)=0,"",COUNTIF($AG$10:$AG$16,$V$23))</f>
        <v/>
      </c>
      <c r="AH23" s="93" t="str">
        <f>IF(COUNTIF($AH$10:$AH$16,$V$23)=0,"",COUNTIF($AH$10:$AH$16,$V$23))</f>
        <v/>
      </c>
      <c r="AI23" s="93" t="str">
        <f>IF(COUNTIF($AI$10:$AI$16,$V$23)=0,"",COUNTIF($AI$10:$AI$16,$V$23))</f>
        <v/>
      </c>
      <c r="AJ23" s="93" t="str">
        <f>IF(COUNTIF($AJ$10:$AJ$16,$V$23)=0,"",COUNTIF($AJ$10:$AJ$16,$V$23))</f>
        <v/>
      </c>
      <c r="AK23" s="93" t="str">
        <f>IF(COUNTIF($AK$10:$AK$16,$V$23)=0,"",COUNTIF($AK$10:$AK$16,$V$23))</f>
        <v/>
      </c>
      <c r="AO23" s="158" t="s">
        <v>86</v>
      </c>
      <c r="BD23" s="7">
        <v>20</v>
      </c>
    </row>
    <row r="24" spans="2:56" ht="15" customHeight="1">
      <c r="N24" s="27"/>
      <c r="O24" s="27"/>
      <c r="P24" s="27"/>
      <c r="Q24" s="88"/>
      <c r="R24" s="27"/>
      <c r="S24" s="27"/>
      <c r="T24" s="39"/>
      <c r="V24" s="30" t="str">
        <f t="shared" si="7"/>
        <v>J3</v>
      </c>
      <c r="W24" s="59" t="str">
        <f t="shared" si="1"/>
        <v/>
      </c>
      <c r="X24" s="59" t="str">
        <f t="shared" si="2"/>
        <v/>
      </c>
      <c r="Y24" s="59" t="str">
        <f t="shared" si="3"/>
        <v/>
      </c>
      <c r="Z24" s="59" t="str">
        <f t="shared" si="4"/>
        <v/>
      </c>
      <c r="AA24" s="59" t="str">
        <f t="shared" si="5"/>
        <v/>
      </c>
      <c r="AB24" s="59" t="str">
        <f t="shared" si="6"/>
        <v/>
      </c>
      <c r="AC24" s="59" t="str">
        <f>IF(COUNTIF($AC$10:$AC$16,$V$24)=0,"",COUNTIF($AC$10:$AC$16,V24))</f>
        <v/>
      </c>
      <c r="AD24" s="93" t="str">
        <f>IF(COUNTIF($AD$10:$AD$16,$V$24)=0,"",COUNTIF($AD$10:$AD$16,$V$24))</f>
        <v/>
      </c>
      <c r="AE24" s="93" t="str">
        <f>IF(COUNTIF($AE$10:$AE$16,$V$24)=0,"",COUNTIF($AE$10:$AE$16,$V$24))</f>
        <v/>
      </c>
      <c r="AF24" s="93" t="str">
        <f>IF(COUNTIF($AF$10:$AF$16,$V$24)=0,"",COUNTIF($AF$10:$AF$16,$V$24))</f>
        <v/>
      </c>
      <c r="AG24" s="93" t="str">
        <f>IF(COUNTIF($AG$10:$AG$16,$V$24)=0,"",COUNTIF($AG$10:$AG$16,$V$24))</f>
        <v/>
      </c>
      <c r="AH24" s="93" t="str">
        <f>IF(COUNTIF($AH$10:$AH$16,$V$24)=0,"",COUNTIF($AH$10:$AH$16,$V$24))</f>
        <v/>
      </c>
      <c r="AI24" s="93" t="str">
        <f>IF(COUNTIF($AI$10:$AI$16,$V$24)=0,"",COUNTIF($AI$10:$AI$16,$V$24))</f>
        <v/>
      </c>
      <c r="AJ24" s="93" t="str">
        <f>IF(COUNTIF($AJ$10:$AJ$16,$V$24)=0,"",COUNTIF($AJ$10:$AJ$16,$V$24))</f>
        <v/>
      </c>
      <c r="AK24" s="93" t="str">
        <f>IF(COUNTIF($AK$10:$AK$16,$V$24)=0,"",COUNTIF($AK$10:$AK$16,$V$24))</f>
        <v/>
      </c>
      <c r="AO24" s="158" t="s">
        <v>185</v>
      </c>
      <c r="BD24" s="7">
        <v>21</v>
      </c>
    </row>
    <row r="25" spans="2:56">
      <c r="N25" s="21"/>
      <c r="O25" s="21"/>
      <c r="P25" s="21"/>
      <c r="Q25" s="62"/>
      <c r="R25" s="21"/>
      <c r="S25" s="21"/>
      <c r="T25" s="39"/>
      <c r="V25" s="30" t="s">
        <v>118</v>
      </c>
      <c r="W25" s="59" t="str">
        <f t="shared" si="1"/>
        <v/>
      </c>
      <c r="X25" s="59" t="str">
        <f t="shared" si="2"/>
        <v/>
      </c>
      <c r="Y25" s="59" t="str">
        <f t="shared" si="3"/>
        <v/>
      </c>
      <c r="Z25" s="59" t="str">
        <f t="shared" si="4"/>
        <v/>
      </c>
      <c r="AA25" s="59" t="str">
        <f t="shared" si="5"/>
        <v/>
      </c>
      <c r="AB25" s="59" t="str">
        <f t="shared" si="6"/>
        <v/>
      </c>
      <c r="AC25" s="59" t="str">
        <f>IF(COUNTIF($AC$10:$AC$16,$V$25)=0,"",COUNTIF($AC$10:$AC$16,V25))</f>
        <v/>
      </c>
      <c r="AD25" s="93" t="str">
        <f>IF(COUNTIF($AD$10:$AD$16,$V$25)=0,"",COUNTIF($AD$10:$AD$16,$V$25))</f>
        <v/>
      </c>
      <c r="AE25" s="93" t="str">
        <f>IF(COUNTIF($AE$10:$AE$16,$V$25)=0,"",COUNTIF($AE$10:$AE$16,$V$25))</f>
        <v/>
      </c>
      <c r="AF25" s="93" t="str">
        <f>IF(COUNTIF($AF$10:$AF$16,$V$25)=0,"",COUNTIF($AF$10:$AF$16,$V$25))</f>
        <v/>
      </c>
      <c r="AG25" s="93" t="str">
        <f>IF(COUNTIF($AG$10:$AG$16,$V$25)=0,"",COUNTIF($AG$10:$AG$16,$V$25))</f>
        <v/>
      </c>
      <c r="AH25" s="93" t="str">
        <f>IF(COUNTIF($AH$10:$AH$16,$V$25)=0,"",COUNTIF($AH$10:$AH$16,$V$25))</f>
        <v/>
      </c>
      <c r="AI25" s="93" t="str">
        <f>IF(COUNTIF($AI$10:$AI$16,$V$25)=0,"",COUNTIF($AI$10:$AI$16,$V$25))</f>
        <v/>
      </c>
      <c r="AJ25" s="93" t="str">
        <f>IF(COUNTIF($AJ$10:$AJ$16,$V$25)=0,"",COUNTIF($AJ$10:$AJ$16,$V$25))</f>
        <v/>
      </c>
      <c r="AK25" s="93" t="str">
        <f>IF(COUNTIF($AK$10:$AK$16,$V$25)=0,"",COUNTIF($AK$10:$AK$16,$V$25))</f>
        <v/>
      </c>
      <c r="AO25" s="158" t="s">
        <v>87</v>
      </c>
      <c r="BD25" s="7">
        <v>22</v>
      </c>
    </row>
    <row r="26" spans="2:56" ht="15" customHeight="1">
      <c r="N26" s="21"/>
      <c r="O26" s="21"/>
      <c r="P26" s="21"/>
      <c r="Q26" s="62"/>
      <c r="R26" s="21"/>
      <c r="S26" s="21"/>
      <c r="T26" s="39"/>
      <c r="V26" s="38" t="s">
        <v>118</v>
      </c>
      <c r="W26" s="59" t="str">
        <f t="shared" si="1"/>
        <v/>
      </c>
      <c r="X26" s="59" t="str">
        <f t="shared" si="2"/>
        <v/>
      </c>
      <c r="Y26" s="59" t="str">
        <f t="shared" si="3"/>
        <v/>
      </c>
      <c r="Z26" s="59" t="str">
        <f t="shared" si="4"/>
        <v/>
      </c>
      <c r="AA26" s="59" t="str">
        <f t="shared" si="5"/>
        <v/>
      </c>
      <c r="AB26" s="59" t="str">
        <f t="shared" si="6"/>
        <v/>
      </c>
      <c r="AC26" s="59" t="str">
        <f>IF(COUNTIF($AC$10:$AC$16,V26)=0,"",COUNTIF($AC$10:$AC$16,V26))</f>
        <v/>
      </c>
      <c r="AD26" s="93" t="str">
        <f>IF(COUNTIF($AD$10:$AD$16,$V$26)=0,"",COUNTIF($AD$10:$AD$16,$V$26))</f>
        <v/>
      </c>
      <c r="AE26" s="93" t="str">
        <f>IF(COUNTIF($AE$10:$AE$16,$V$26)=0,"",COUNTIF($AE$10:$AE$16,$V$26))</f>
        <v/>
      </c>
      <c r="AF26" s="93" t="str">
        <f>IF(COUNTIF($AF$10:$AF$16,$V$26)=0,"",COUNTIF($AF$10:$AF$16,$V$26))</f>
        <v/>
      </c>
      <c r="AG26" s="93" t="str">
        <f>IF(COUNTIF($AG$10:$AG$16,$V$26)=0,"",COUNTIF($AG$10:$AG$16,$V$26))</f>
        <v/>
      </c>
      <c r="AH26" s="93" t="str">
        <f>IF(COUNTIF($AH$10:$AH$16,$V$26)=0,"",COUNTIF($AH$10:$AH$16,$V$26))</f>
        <v/>
      </c>
      <c r="AI26" s="93" t="str">
        <f>IF(COUNTIF($AI$10:$AI$16,$V$26)=0,"",COUNTIF($AI$10:$AI$16,$V$26))</f>
        <v/>
      </c>
      <c r="AJ26" s="93" t="str">
        <f>IF(COUNTIF($AJ$10:$AJ$16,$V$26)=0,"",COUNTIF($AJ$10:$AJ$16,$V$26))</f>
        <v/>
      </c>
      <c r="AK26" s="93" t="str">
        <f>IF(COUNTIF($AK$10:$AK$16,$V$26)=0,"",COUNTIF($AK$10:$AK$16,$V$26))</f>
        <v/>
      </c>
      <c r="AO26" s="158" t="s">
        <v>88</v>
      </c>
      <c r="BD26" s="7">
        <v>23</v>
      </c>
    </row>
    <row r="27" spans="2:56" ht="15" customHeight="1">
      <c r="N27" s="21"/>
      <c r="O27" s="21"/>
      <c r="P27" s="21"/>
      <c r="Q27" s="62"/>
      <c r="R27" s="21"/>
      <c r="S27" s="21"/>
      <c r="T27" s="39"/>
      <c r="V27" s="40" t="s">
        <v>80</v>
      </c>
      <c r="W27" s="41">
        <f>MAX(W19:W23)</f>
        <v>0</v>
      </c>
      <c r="X27" s="41">
        <f t="shared" ref="X27:AJ27" si="8">MAX(X19:X23)</f>
        <v>0</v>
      </c>
      <c r="Y27" s="41">
        <f t="shared" si="8"/>
        <v>0</v>
      </c>
      <c r="Z27" s="41">
        <f>MAX(Z19:Z26)</f>
        <v>0</v>
      </c>
      <c r="AA27" s="41">
        <f t="shared" si="8"/>
        <v>0</v>
      </c>
      <c r="AB27" s="41">
        <f t="shared" si="8"/>
        <v>0</v>
      </c>
      <c r="AC27" s="41">
        <f t="shared" si="8"/>
        <v>0</v>
      </c>
      <c r="AD27" s="41">
        <f t="shared" si="8"/>
        <v>0</v>
      </c>
      <c r="AE27" s="41">
        <f t="shared" si="8"/>
        <v>0</v>
      </c>
      <c r="AF27" s="41">
        <f t="shared" si="8"/>
        <v>0</v>
      </c>
      <c r="AG27" s="41">
        <f t="shared" si="8"/>
        <v>0</v>
      </c>
      <c r="AH27" s="41">
        <f t="shared" si="8"/>
        <v>0</v>
      </c>
      <c r="AI27" s="41">
        <f t="shared" si="8"/>
        <v>0</v>
      </c>
      <c r="AJ27" s="41">
        <f t="shared" si="8"/>
        <v>0</v>
      </c>
      <c r="AK27" s="41">
        <f>MAX(AK19:AK23)</f>
        <v>0</v>
      </c>
      <c r="AO27" s="158" t="s">
        <v>168</v>
      </c>
      <c r="BD27" s="7">
        <v>24</v>
      </c>
    </row>
    <row r="28" spans="2:56">
      <c r="M28" s="95"/>
      <c r="N28" s="21"/>
      <c r="O28" s="21"/>
      <c r="P28" s="21"/>
      <c r="Q28" s="62"/>
      <c r="R28" s="21"/>
      <c r="S28" s="21"/>
      <c r="AO28" s="158" t="s">
        <v>167</v>
      </c>
      <c r="BD28" s="7">
        <v>25</v>
      </c>
    </row>
    <row r="29" spans="2:56" ht="15" customHeight="1">
      <c r="N29" s="21"/>
      <c r="O29" s="21"/>
      <c r="P29" s="21"/>
      <c r="Q29" s="62"/>
      <c r="R29" s="287" t="s">
        <v>83</v>
      </c>
      <c r="S29" s="287"/>
      <c r="AO29" s="158" t="s">
        <v>169</v>
      </c>
      <c r="BD29" s="7">
        <v>26</v>
      </c>
    </row>
    <row r="30" spans="2:56" ht="15" customHeight="1">
      <c r="N30" s="21"/>
      <c r="O30" s="21"/>
      <c r="P30" s="21"/>
      <c r="Q30" s="62"/>
      <c r="R30" s="287"/>
      <c r="S30" s="287"/>
      <c r="T30" s="42"/>
      <c r="U30" s="42"/>
      <c r="V30" s="42"/>
      <c r="W30" s="46" t="str">
        <f t="shared" ref="W30:AK30" si="9">IF(W27=0,"",IF(W19=W27,$V$19,IF(W20=W27,$V$20,IF(W21=W27,$V$21,IF(W22=W27,$V$22,IF(W23=W27,$V$23,IF(W24=W27,$V$24,IF(W25=W27,$V$25,IF(W26=W27,$V$26,"")))))))))</f>
        <v/>
      </c>
      <c r="X30" s="46" t="str">
        <f t="shared" si="9"/>
        <v/>
      </c>
      <c r="Y30" s="46" t="str">
        <f>IF(Y27=0,"",IF(Y19=Y27,$V$19,IF(Y20=Y27,$V$20,IF(Y21=Y27,$V$21,IF(Y22=Y27,$V$22,IF(Y23=Y27,$V$23,IF(Y24=Y27,$V$24,IF(Y25=Y27,$V$25,IF(Y26=Y27,$V$26,"")))))))))</f>
        <v/>
      </c>
      <c r="Z30" s="46" t="str">
        <f>IF(Z27=0,"",IF(Z19=Z27,$V$19,IF(Z20=Z27,$V$20,IF(Z21=Z27,$V$21,IF(Z22=Z27,$V$22,IF(Z23=Z27,$V$23,IF(Z24=Z27,$V$24,IF(Z25=Z27,$V$25,IF(Z26=Z27,$V$26,"")))))))))</f>
        <v/>
      </c>
      <c r="AA30" s="46" t="str">
        <f t="shared" si="9"/>
        <v/>
      </c>
      <c r="AB30" s="46" t="str">
        <f t="shared" si="9"/>
        <v/>
      </c>
      <c r="AC30" s="46" t="str">
        <f t="shared" si="9"/>
        <v/>
      </c>
      <c r="AD30" s="46" t="str">
        <f t="shared" si="9"/>
        <v/>
      </c>
      <c r="AE30" s="46" t="str">
        <f t="shared" si="9"/>
        <v/>
      </c>
      <c r="AF30" s="46" t="str">
        <f t="shared" si="9"/>
        <v/>
      </c>
      <c r="AG30" s="46" t="str">
        <f t="shared" si="9"/>
        <v/>
      </c>
      <c r="AH30" s="46" t="str">
        <f t="shared" si="9"/>
        <v/>
      </c>
      <c r="AI30" s="46" t="str">
        <f t="shared" si="9"/>
        <v/>
      </c>
      <c r="AJ30" s="46" t="str">
        <f t="shared" si="9"/>
        <v/>
      </c>
      <c r="AK30" s="46" t="str">
        <f t="shared" si="9"/>
        <v/>
      </c>
      <c r="BD30" s="7">
        <v>27</v>
      </c>
    </row>
    <row r="31" spans="2:56">
      <c r="Q31" s="60" t="str">
        <f>IF(R31="","",VLOOKUP(R31,Planning_général!$E$55:$F$62,2,0))</f>
        <v/>
      </c>
      <c r="R31" s="282" t="str">
        <f>IF(W31=1,$W$3,IF(X31=1,$X$3,IF(Y31=1,$Y$3,IF(Z31=1,Z3,IF(AA31=1,$AA$3,IF(AB31=1,$AB$3,IF(AC31=1,$AC$3,IF(AD31=1,$AD$3,IF(AE31=1,$AE$3,IF(AF31=1,$AF$3,IF(AG31=1,$AG$3,IF(AH31=1,AH3,IF(AI31=1,$AI$3,IF(AJ31=1,$AJ$3,IF(AK31=1,$AK$3,"")))))))))))))))</f>
        <v/>
      </c>
      <c r="S31" s="282" t="str">
        <f>IF(U31=1,U$9,IF(V31=1,V$9,IF(W31=1,W$9,IF(X31=1,X$9,IF(Y31=1,Y$9,IF(Z31=1,Z$9,IF(AA31=1,AA$9,IF(AB31=1,AB$9,IF(AC31=1,AC$9,IF(AD31=1,AD$9,IF(AE31=1,AE$9,"")))))))))))</f>
        <v/>
      </c>
      <c r="T31" s="288" t="s">
        <v>161</v>
      </c>
      <c r="U31" s="42"/>
      <c r="V31" s="35" t="s">
        <v>45</v>
      </c>
      <c r="W31" s="59" t="str">
        <f>IF($V$31=W30,1,"")</f>
        <v/>
      </c>
      <c r="X31" s="59" t="str">
        <f>IF(AND($V$31=$X$30,W31=""),1,"")</f>
        <v/>
      </c>
      <c r="Y31" s="59" t="str">
        <f>IF(AND($V$31=$Y$30,X31="",W31=""),1,"")</f>
        <v/>
      </c>
      <c r="Z31" s="59" t="str">
        <f>IF(AND($V$31=Z30,W31="",X31="",Y31=""),1,"")</f>
        <v/>
      </c>
      <c r="AA31" s="59" t="str">
        <f>IF(AND($V$31=AA30,X31="",Y31="",Z31="",W31=""),1,"")</f>
        <v/>
      </c>
      <c r="AB31" s="59" t="str">
        <f>IF(AND($V$31=AB30,Y31="",Z31="",AA31="",X31="",W31=""),1,"")</f>
        <v/>
      </c>
      <c r="AC31" s="59" t="str">
        <f>IF(AND($V$31=AC30,Z31="",AA31="",AB31="",Y31="",X31="",W31=""),1,"")</f>
        <v/>
      </c>
      <c r="AD31" s="59" t="str">
        <f>IF(AND($V$31=AD30,AA31="",AB31="",AC31="",Z31="",Y31="",X31="",W31=""),1,"")</f>
        <v/>
      </c>
      <c r="AE31" s="59" t="str">
        <f>IF(AND($V$31=AE30,AB31="",AC31="",AD31="",AA31="",Z31="",Y31="",X31="",W31=""),1,"")</f>
        <v/>
      </c>
      <c r="AF31" s="59" t="str">
        <f>IF(AND($V$31=AF30,AC31="",AD31="",AE31="",AB31="",AA31="",Z31="",Y31="",X31="",W31=""),1,"")</f>
        <v/>
      </c>
      <c r="AG31" s="59" t="str">
        <f>IF(AND($V$31=AG30,AD31="",AE31="",AF31="",AC31="",AB31="",AA31="",Z31="",Y31="",X31="",W31=""),1,"")</f>
        <v/>
      </c>
      <c r="AH31" s="59" t="str">
        <f>IF(AND($V$31=AH30,AE31="",AF31="",AG31="",AD31="",AC31="",AB31="",AA31="",Z31="",Y31="",X31="",W31=""),1,"")</f>
        <v/>
      </c>
      <c r="AI31" s="59" t="str">
        <f>IF(AND($V$31=AI30,AF31="",AG31="",AH31="",AE31="",AD31="",AC31="",AB31="",AA31="",Z31="",Y31="",X31="",W31=""),1,"")</f>
        <v/>
      </c>
      <c r="AJ31" s="59" t="str">
        <f>IF(AND($V$31=AJ30,AG31="",AH31="",AI31="",AF31="",AE31="",AD31="",AC31="",AB31="",AA31="",Z31="",Y31="",X31="",W31=""),1,"")</f>
        <v/>
      </c>
      <c r="AK31" s="59" t="str">
        <f>IF(AND($V$31=AK30,AH31="",AI31="",AJ31="",AG31="",AF31="",AE31="",AD31="",AC31="",AB31="",AA31="",Z31="",Y31="",X31="",W31=""),1,"")</f>
        <v/>
      </c>
      <c r="BD31" s="7">
        <v>28</v>
      </c>
    </row>
    <row r="32" spans="2:56">
      <c r="Q32" s="60" t="str">
        <f>IF(R32="","",VLOOKUP(R32,Planning_général!$E$55:$F$62,2,0))</f>
        <v/>
      </c>
      <c r="R32" s="282" t="str">
        <f>IF(W32=1,$W$3,IF(X32=1,$X$3,IF(Y32=1,$Y$3,IF(Z32=1,Z4,IF(AA32=1,$AA$3,IF(AB32=1,$AB$3,IF(AC32=1,$AC$3,IF(AD32=1,$AD$3,IF(AE32=1,$AE$3,IF(AF32=1,$AF$3,IF(AG32=1,$AG$3,IF(AH32=1,AH4,IF(AI32=1,$AI$3,IF(AJ32=1,$AJ$3,IF(AK32=1,$AK$3,"")))))))))))))))</f>
        <v/>
      </c>
      <c r="S32" s="282" t="str">
        <f>IF(U32=1,U$9,IF(V32=1,V$9,IF(W32=1,W$9,IF(X32=1,X$9,IF(Y32=1,Y$9,IF(Z32=1,Z$9,IF(AA32=1,AA$9,IF(AB32=1,AB$9,IF(AC32=1,AC$9,IF(AD32=1,AD$9,IF(AE32=1,AE$9,"")))))))))))</f>
        <v/>
      </c>
      <c r="T32" s="288"/>
      <c r="U32" s="42"/>
      <c r="V32" s="35" t="s">
        <v>45</v>
      </c>
      <c r="W32" s="47"/>
      <c r="X32" s="49" t="str">
        <f>IF(AND(X$30=$V$32,W32="",X31=""),1,"")</f>
        <v/>
      </c>
      <c r="Y32" s="49" t="str">
        <f t="shared" ref="Y32:Z32" si="10">IF(AND(Y$30=$V$32,X32="",Y31=""),1,"")</f>
        <v/>
      </c>
      <c r="Z32" s="49" t="str">
        <f t="shared" si="10"/>
        <v/>
      </c>
      <c r="AA32" s="50" t="str">
        <f>IF(AND(AA$30=$V$32,AA31="",SUM($X$32:Z32)=0),1,"")</f>
        <v/>
      </c>
      <c r="AB32" s="50" t="str">
        <f>IF(AND(AB$30=$V$32,AB31="",SUM($X$32:AA32)=0),1,"")</f>
        <v/>
      </c>
      <c r="AC32" s="50" t="str">
        <f>IF(AND(AC$30=$V$32,AC31="",SUM($X$32:AB32)=0),1,"")</f>
        <v/>
      </c>
      <c r="AD32" s="50" t="str">
        <f>IF(AND(AD$30=$V$32,AD31="",SUM($X$32:AC32)=0),1,"")</f>
        <v/>
      </c>
      <c r="AE32" s="50" t="str">
        <f>IF(AND(AE$30=$V$32,AE31="",SUM($X$32:AD32)=0),1,"")</f>
        <v/>
      </c>
      <c r="AF32" s="50" t="str">
        <f>IF(AND(AF$30=$V$32,AF31="",SUM($X$32:AE32)=0),1,"")</f>
        <v/>
      </c>
      <c r="AG32" s="50" t="str">
        <f>IF(AND(AG$30=$V$32,AG31="",SUM($X$32:AF32)=0),1,"")</f>
        <v/>
      </c>
      <c r="AH32" s="50" t="str">
        <f>IF(AND(AH$30=$V$32,AH31="",SUM($X$32:AG32)=0),1,"")</f>
        <v/>
      </c>
      <c r="AI32" s="50" t="str">
        <f>IF(AND(AI$30=$V$32,AI31="",SUM($X$32:AH32)=0),1,"")</f>
        <v/>
      </c>
      <c r="AJ32" s="50" t="str">
        <f>IF(AND(AJ$30=$V$32,AJ31="",SUM($X$32:AI32)=0),1,"")</f>
        <v/>
      </c>
      <c r="AK32" s="50" t="str">
        <f>IF(AND(AK$30=$V$32,AK31="",SUM($X$32:AJ32)=0),1,"")</f>
        <v/>
      </c>
      <c r="BD32" s="7">
        <v>29</v>
      </c>
    </row>
    <row r="33" spans="14:56" s="28" customFormat="1" ht="15" customHeight="1">
      <c r="Q33" s="60" t="str">
        <f>IF(R33="","",VLOOKUP(R33,Planning_général!$E$55:$F$62,2,0))</f>
        <v/>
      </c>
      <c r="R33" s="282" t="str">
        <f>IF(W33=1,$W$3,IF(X33=1,$X$3,IF(Y33=1,$Y$3,IF(Z33=1,Z3,IF(AA33=1,$AA$3,IF(AB33=1,$AB$3,IF(AC33=1,$AC$3,IF(AD33=1,$AD$3,IF(AE33=1,$AE$3,IF(AF33=1,$AF$3,IF(AG33=1,$AG$3,IF(AH33=1,AH3,IF(AI33=1,$AI$3,IF(AJ33=1,$AJ$3,IF(AK33=1,$AK$3,"")))))))))))))))</f>
        <v/>
      </c>
      <c r="S33" s="282" t="str">
        <f>IF(U33=1,U$9,IF(V33=1,V$9,IF(W33=1,W$9,IF(X33=1,X$9,IF(Y33=1,Y$9,IF(Z33=1,Z$9,IF(AA33=1,AA$9,IF(AB33=1,AB$9,IF(AC33=1,AC$9,IF(AD33=1,AD$9,IF(AE33=1,AE$9,"")))))))))))</f>
        <v/>
      </c>
      <c r="T33" s="288"/>
      <c r="U33" s="42"/>
      <c r="V33" s="35" t="s">
        <v>118</v>
      </c>
      <c r="W33" s="47"/>
      <c r="X33" s="47"/>
      <c r="Y33" s="51" t="str">
        <f>IF(AND(Y$30=V33,X33="",Y32="",Y31=""),1,"")</f>
        <v/>
      </c>
      <c r="Z33" s="51" t="str">
        <f>IF(AND(Z$30=V33,Y33="",Z32="",Z31=""),1,"")</f>
        <v/>
      </c>
      <c r="AA33" s="52" t="str">
        <f>IF(AND(AA$30=$V$33,AA31="",AA32="",SUM($Y$33:Z33)=0),1,"")</f>
        <v/>
      </c>
      <c r="AB33" s="52" t="str">
        <f>IF(AND(AB$30=$V$33,AB31="",AB32="",SUM($Y$33:AA33)=0),1,"")</f>
        <v/>
      </c>
      <c r="AC33" s="52" t="str">
        <f>IF(AND(AC$30=$V$33,AC31="",AC32="",SUM($Y$33:AB33)=0),1,"")</f>
        <v/>
      </c>
      <c r="AD33" s="52" t="str">
        <f>IF(AND(AD$30=$V$33,AD31="",AD32="",SUM($Y$33:AC33)=0),1,"")</f>
        <v/>
      </c>
      <c r="AE33" s="52" t="str">
        <f>IF(AND(AE$30=$V$33,AE31="",AE32="",SUM($Y$33:AD33)=0),1,"")</f>
        <v/>
      </c>
      <c r="AF33" s="52" t="str">
        <f>IF(AND(AF$30=$V$33,AF31="",AF32="",SUM($Y$33:AE33)=0),1,"")</f>
        <v/>
      </c>
      <c r="AG33" s="52" t="str">
        <f>IF(AND(AG$30=$V$33,AG31="",AG32="",SUM($Y$33:AF33)=0),1,"")</f>
        <v/>
      </c>
      <c r="AH33" s="52" t="str">
        <f>IF(AND(AH$30=$V$33,AH31="",AH32="",SUM($Y$33:AG33)=0),1,"")</f>
        <v/>
      </c>
      <c r="AI33" s="52" t="str">
        <f>IF(AND(AI$30=$V$33,AI31="",AI32="",SUM($Y$33:AH33)=0),1,"")</f>
        <v/>
      </c>
      <c r="AJ33" s="52" t="str">
        <f>IF(AND(AJ$30=$V$33,AJ31="",AJ32="",SUM($Y$33:AI33)=0),1,"")</f>
        <v/>
      </c>
      <c r="AK33" s="52" t="str">
        <f>IF(AND(AK$30=$V$33,AK31="",AK32="",SUM($Y$33:AJ33)=0),1,"")</f>
        <v/>
      </c>
      <c r="BD33" s="33"/>
    </row>
    <row r="34" spans="14:56" ht="15" customHeight="1">
      <c r="T34" s="42"/>
      <c r="U34" s="42"/>
      <c r="V34" s="42"/>
      <c r="W34" s="43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BD34" s="7"/>
    </row>
    <row r="35" spans="14:56">
      <c r="Q35" s="60" t="str">
        <f>IF(R35="","",VLOOKUP(R35,Planning_général!$E$55:$F$62,2,0))</f>
        <v/>
      </c>
      <c r="R35" s="282" t="str">
        <f>IF(W35=1,$W$3,IF(X35=1,$X$3,IF(Y35=1,$Y$3,IF(Z35=1,Z3,IF(AA35=1,$AA$3,IF(AB35=1,$AB$3,IF(AC35=1,$AC$3,IF(AD35=1,$AD$3,IF(AE35=1,$AE$3,IF(AF35=1,$AF$3,IF(AG35=1,$AG$3,IF(AH35=1,AH7,IF(AI35=1,$AI$3,IF(AJ35=1,$AJ$3,IF(AK35=1,$AK$3,"")))))))))))))))</f>
        <v/>
      </c>
      <c r="S35" s="282" t="str">
        <f>IF(U35=1,U$9,IF(V35=1,V$9,IF(W35=1,W$9,IF(X35=1,X$9,IF(Y35=1,Y$9,IF(Z35=1,Z$9,IF(AA35=1,AA$9,IF(AB35=1,AB$9,IF(AC35=1,AC$9,IF(AD35=1,AD$9,IF(AE35=1,AE$9,"")))))))))))</f>
        <v/>
      </c>
      <c r="T35" s="288" t="s">
        <v>162</v>
      </c>
      <c r="U35" s="42"/>
      <c r="V35" s="35" t="s">
        <v>46</v>
      </c>
      <c r="W35" s="59" t="str">
        <f>IF($V$35=W30,1,"")</f>
        <v/>
      </c>
      <c r="X35" s="59" t="str">
        <f>IF(AND($V$35=$X$30,W35=""),1,"")</f>
        <v/>
      </c>
      <c r="Y35" s="59" t="str">
        <f>IF(AND($V$35=$Y$30,X35="",W35=""),1,"")</f>
        <v/>
      </c>
      <c r="Z35" s="59" t="str">
        <f>IF(AND($V$35=Z30,W35="",X35="",Y35=""),1,"")</f>
        <v/>
      </c>
      <c r="AA35" s="59" t="str">
        <f>IF(AND($V$35=AA30,X35="",Y35="",Z35="",W35=""),1,"")</f>
        <v/>
      </c>
      <c r="AB35" s="59" t="str">
        <f>IF(AND($V$35=AB30,Y35="",Z35="",AA35="",X35="",W35=""),1,"")</f>
        <v/>
      </c>
      <c r="AC35" s="59" t="str">
        <f>IF(AND($V$35=AC30,Z35="",AA35="",AB35="",Y35="",X35="",W35=""),1,"")</f>
        <v/>
      </c>
      <c r="AD35" s="59" t="str">
        <f>IF(AND($V$35=AD30,AA35="",AB35="",AC35="",Z35="",Y35="",X35="",W35=""),1,"")</f>
        <v/>
      </c>
      <c r="AE35" s="59" t="str">
        <f>IF(AND($V$35=AE30,AB35="",AC35="",AD35="",AA35="",Z35="",Y35="",X35="",W35=""),1,"")</f>
        <v/>
      </c>
      <c r="AF35" s="59" t="str">
        <f>IF(AND($V$35=AF30,AC35="",AD35="",AE35="",AB35="",AA35="",Z35="",Y35="",X35="",W35=""),1,"")</f>
        <v/>
      </c>
      <c r="AG35" s="59" t="str">
        <f>IF(AND($V$35=AG34,AD35="",AE35="",AF35="",AC35="",AB35="",AA35="",Z35="",Y35="",X35="",W35=""),1,"")</f>
        <v/>
      </c>
      <c r="AH35" s="59" t="str">
        <f>IF(AND($V$35=AH34,AE35="",AF35="",AG35="",AD35="",AC35="",AB35="",AA35="",Z35="",Y35="",X35="",W35=""),1,"")</f>
        <v/>
      </c>
      <c r="AI35" s="59" t="str">
        <f>IF(AND($V$35=AI30,AF35="",AG35="",AH35="",AE35="",AD35="",AC35="",AB35="",AA35="",Z35="",Y35="",X35="",W35=""),1,"")</f>
        <v/>
      </c>
      <c r="AJ35" s="59" t="str">
        <f>IF(AND($V$35=AJ34,AG35="",AH35="",AI35="",AF35="",AE35="",AD35="",AC35="",AB35="",AA35="",Z35="",Y35="",X35="",W35=""),1,"")</f>
        <v/>
      </c>
      <c r="AK35" s="59" t="str">
        <f>IF(AND($V$35=AK34,AH35="",AI35="",AJ35="",AG35="",AF35="",AE35="",AD35="",AC35="",AB35="",AA35="",Z35="",Y35="",X35="",W35=""),1,"")</f>
        <v/>
      </c>
      <c r="BD35" s="7"/>
    </row>
    <row r="36" spans="14:56">
      <c r="Q36" s="60" t="str">
        <f>IF(R36="","",VLOOKUP(R36,Planning_général!$E$55:$F$62,2,0))</f>
        <v/>
      </c>
      <c r="R36" s="282" t="str">
        <f>IF(W36=1,$W$3,IF(X36=1,$X$3,IF(Y36=1,$Y$3,IF(Z36=1,Z3,IF(AA36=1,$AA$3,IF(AB36=1,$AB$3,IF(AC36=1,$AC$3,IF(AD36=1,$AD$3,IF(AE36=1,$AE$3,IF(AF36=1,$AF$3,IF(AG36=1,$AG$3,IF(AH36=1,AH3,IF(AI36=1,$AI$3,IF(AJ36=1,$AJ$3,IF(AK36=1,$AK$3,"")))))))))))))))</f>
        <v/>
      </c>
      <c r="S36" s="282" t="str">
        <f>IF(U36=1,U$9,IF(V36=1,V$9,IF(W36=1,W$9,IF(X36=1,X$9,IF(Y36=1,Y$9,IF(Z36=1,Z$9,IF(AA36=1,AA$9,IF(AB36=1,AB$9,IF(AC36=1,AC$9,IF(AD36=1,AD$9,IF(AE36=1,AE$9,"")))))))))))</f>
        <v/>
      </c>
      <c r="T36" s="288"/>
      <c r="U36" s="42"/>
      <c r="V36" s="35" t="s">
        <v>46</v>
      </c>
      <c r="W36" s="47"/>
      <c r="X36" s="49" t="str">
        <f>IF(AND(X$30=$V$36,W36="",X35=""),1,"")</f>
        <v/>
      </c>
      <c r="Y36" s="49" t="str">
        <f>IF(AND(Y$30=$V$36,X36="",Y35=""),1,"")</f>
        <v/>
      </c>
      <c r="Z36" s="49" t="str">
        <f>IF(AND(Z$30=$V$36,Y36="",Z35=""),1,"")</f>
        <v/>
      </c>
      <c r="AA36" s="50" t="str">
        <f>IF(AND(AA$30=$V$36,AA35="",SUM($X$36:Z36)=0),1,"")</f>
        <v/>
      </c>
      <c r="AB36" s="50" t="str">
        <f>IF(AND(AB$30=$V$36,AB35="",SUM($X$36:AA36)=0),1,"")</f>
        <v/>
      </c>
      <c r="AC36" s="50" t="str">
        <f>IF(AND(AC$30=$V$36,AC35="",SUM($X$36:AB36)=0),1,"")</f>
        <v/>
      </c>
      <c r="AD36" s="50" t="str">
        <f>IF(AND(AD$30=$V$36,AD35="",SUM($X$36:AC36)=0),1,"")</f>
        <v/>
      </c>
      <c r="AE36" s="50" t="str">
        <f>IF(AND(AE$30=$V$36,AE35="",SUM($X$36:AD36)=0),1,"")</f>
        <v/>
      </c>
      <c r="AF36" s="50" t="str">
        <f>IF(AND(AF$30=$V$36,AF35="",SUM($X$36:AE36)=0),1,"")</f>
        <v/>
      </c>
      <c r="AG36" s="50" t="str">
        <f>IF(AND(AG$30=$V$36,AG35="",SUM($X$36:AF36)=0),1,"")</f>
        <v/>
      </c>
      <c r="AH36" s="50" t="str">
        <f>IF(AND(AH$30=$V$36,AH35="",SUM($X$36:AG36)=0),1,"")</f>
        <v/>
      </c>
      <c r="AI36" s="50" t="str">
        <f>IF(AND(AI$30=$V$36,AI35="",SUM($X$36:AH36)=0),1,"")</f>
        <v/>
      </c>
      <c r="AJ36" s="50" t="str">
        <f>IF(AND(AJ$30=$V$36,AJ35="",SUM($X$36:AI36)=0),1,"")</f>
        <v/>
      </c>
      <c r="AK36" s="50" t="str">
        <f>IF(AND(AK$30=$V$36,AK35="",SUM($X$36:AJ36)=0),1,"")</f>
        <v/>
      </c>
      <c r="BD36" s="7"/>
    </row>
    <row r="37" spans="14:56" s="3" customFormat="1">
      <c r="N37" s="31"/>
      <c r="O37" s="31"/>
      <c r="P37" s="31"/>
      <c r="Q37" s="60" t="str">
        <f>IF(R37="","",VLOOKUP(R37,Planning_général!$E$55:$F$62,2,0))</f>
        <v/>
      </c>
      <c r="R37" s="282" t="str">
        <f>IF(W37=1,$W$3,IF(X37=1,$X$3,IF(Y37=1,$Y$3,IF(Z37=1,$Z$3,IF(AA37=1,$AA$3,IF(AB37=1,$AB$3,IF(AC37=1,$AC$3,IF(AD37=1,$AD$3,IF(AE37=1,$AE$3,IF(AF37=1,$AF$3,IF(AG37=1,$AG$3,IF(AH37=1,$AH$3,IF(AI37=1,$AI$3,IF(AJ37=1,$AJ$3,IF(AK37=1,$AK$3,"")))))))))))))))</f>
        <v/>
      </c>
      <c r="S37" s="282" t="str">
        <f>IF(U37=1,U$9,IF(V37=1,V$9,IF(W37=1,W$9,IF(X37=1,X$9,IF(Y37=1,Y$9,IF(Z37=1,Z$9,IF(AA37=1,AA$9,IF(AB37=1,AB$9,IF(AC37=1,AC$9,IF(AD37=1,AD$9,IF(AE37=1,AE$9,"")))))))))))</f>
        <v/>
      </c>
      <c r="T37" s="288"/>
      <c r="U37" s="44"/>
      <c r="V37" s="35" t="s">
        <v>118</v>
      </c>
      <c r="W37" s="47"/>
      <c r="X37" s="47"/>
      <c r="Y37" s="51" t="str">
        <f>IF(AND(Y$30=V37,X37="",Y36="",Y35=""),1,"")</f>
        <v/>
      </c>
      <c r="Z37" s="51" t="str">
        <f>IF(AND(Z$30=V37,Y37="",Z36="",Z35=""),1,"")</f>
        <v/>
      </c>
      <c r="AA37" s="52" t="str">
        <f>IF(AND(AA$30=$V$37,AA35="",AA36="",SUM($Y$37:Z37)=0),1,"")</f>
        <v/>
      </c>
      <c r="AB37" s="52" t="str">
        <f>IF(AND(AB$30=$V$37,AB35="",AB36="",SUM($Y$37:AA37)=0),1,"")</f>
        <v/>
      </c>
      <c r="AC37" s="52" t="str">
        <f>IF(AND(AC$30=$V$37,AC35="",AC36="",SUM($Y$37:AB37)=0),1,"")</f>
        <v/>
      </c>
      <c r="AD37" s="52" t="str">
        <f>IF(AND(AD$30=$V$37,AD35="",AD36="",SUM($Y$37:AC37)=0),1,"")</f>
        <v/>
      </c>
      <c r="AE37" s="52" t="str">
        <f>IF(AND(AE$30=$V$37,AE35="",AE36="",SUM($Y$37:AD37)=0),1,"")</f>
        <v/>
      </c>
      <c r="AF37" s="52" t="str">
        <f>IF(AND(AF$30=$V$37,AF35="",AF36="",SUM($Y$37:AE37)=0),1,"")</f>
        <v/>
      </c>
      <c r="AG37" s="52" t="str">
        <f>IF(AND(AG$30=$V$37,AG35="",AG36="",SUM($Y$37:AF37)=0),1,"")</f>
        <v/>
      </c>
      <c r="AH37" s="52" t="str">
        <f>IF(AND(AH$30=$V$37,AH35="",AH36="",SUM($Y$37:AG37)=0),1,"")</f>
        <v/>
      </c>
      <c r="AI37" s="52" t="str">
        <f>IF(AND(AI$30=$V$37,AI35="",AI36="",SUM($Y$37:AH37)=0),1,"")</f>
        <v/>
      </c>
      <c r="AJ37" s="52" t="str">
        <f>IF(AND(AJ$30=$V$37,AJ35="",AJ36="",SUM($Y$37:AI37)=0),1,"")</f>
        <v/>
      </c>
      <c r="AK37" s="52" t="str">
        <f>IF(AND(AK$30=$V$37,AK35="",AK36="",SUM($Y$37:AJ37)=0),1,"")</f>
        <v/>
      </c>
      <c r="BD37" s="7">
        <v>30</v>
      </c>
    </row>
    <row r="38" spans="14:56" s="3" customFormat="1">
      <c r="N38" s="31"/>
      <c r="O38" s="31"/>
      <c r="P38" s="31"/>
      <c r="Q38" s="31"/>
      <c r="R38" s="31"/>
      <c r="S38" s="31"/>
      <c r="T38" s="44"/>
      <c r="U38" s="44"/>
      <c r="V38" s="44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BD38" s="7">
        <v>31</v>
      </c>
    </row>
    <row r="39" spans="14:56">
      <c r="BD39" s="7">
        <v>35</v>
      </c>
    </row>
    <row r="40" spans="14:56">
      <c r="Q40" s="60" t="str">
        <f>IF(R40="","",VLOOKUP(R40,Planning_général!$E$55:$F$62,2,0))</f>
        <v/>
      </c>
      <c r="R40" s="282" t="str">
        <f>IF(W40=1,$W$3,IF(X40=1,$X$3,IF(Y40=1,$Y$3,IF(Z40=1,Z3,IF(AA40=1,$AA$3,IF(AB40=1,$AB$3,IF(AC40=1,$AC$3,IF(AD40=1,$AD$3,IF(AE40=1,$AE$3,IF(AF40=1,$AF$3,IF(AG40=1,$AG$3,IF(AH40=1,AH12,IF(AI40=1,$AI$3,IF(AJ40=1,$AJ$3,IF(AK40=1,$AK$3,"")))))))))))))))</f>
        <v/>
      </c>
      <c r="S40" s="282" t="str">
        <f>IF(U40=1,U$9,IF(V40=1,V$9,IF(W40=1,W$9,IF(X40=1,X$9,IF(Y40=1,Y$9,IF(Z40=1,Z$9,IF(AA40=1,AA$9,IF(AB40=1,AB$9,IF(AC40=1,AC$9,IF(AD40=1,AD$9,IF(AE40=1,AE$9,"")))))))))))</f>
        <v/>
      </c>
      <c r="T40" s="285" t="s">
        <v>163</v>
      </c>
      <c r="U40" s="42"/>
      <c r="V40" s="35" t="s">
        <v>132</v>
      </c>
      <c r="W40" s="59" t="str">
        <f>IF($V$40=$W$30,1,"")</f>
        <v/>
      </c>
      <c r="X40" s="59" t="str">
        <f>IF(AND($V$40=$X$30,W40=""),1,"")</f>
        <v/>
      </c>
      <c r="Y40" s="59" t="str">
        <f>IF(AND($V$40=$Y$30,X40="",W40=""),1,"")</f>
        <v/>
      </c>
      <c r="Z40" s="59" t="str">
        <f>IF(AND($V$40=Z30,W40="",X40="",Y40=""),1,"")</f>
        <v/>
      </c>
      <c r="AA40" s="59" t="str">
        <f>IF(AND($V$40=$AA$30,X40="",Y40="",Z40="",W40=""),1,"")</f>
        <v/>
      </c>
      <c r="AB40" s="59" t="str">
        <f>IF(AND($V$40=$AB$30,Y40="",Z40="",AA40="",X40="",W40=""),1,"")</f>
        <v/>
      </c>
      <c r="AC40" s="59" t="str">
        <f>IF(AND($V$40=AC30,Z40="",AA40="",AB40="",Y40="",X40="",W40=""),1,"")</f>
        <v/>
      </c>
      <c r="AD40" s="59" t="str">
        <f>IF(AND($V$40=AD30,AA40="",AB40="",AC40="",Z40="",Y40="",X40="",W40=""),1,"")</f>
        <v/>
      </c>
      <c r="AE40" s="59" t="str">
        <f>IF(AND($V$40=$AE$30,AB40="",AC40="",AD40="",AA40="",Z40="",Y40="",X40="",W40=""),1,"")</f>
        <v/>
      </c>
      <c r="AF40" s="59" t="str">
        <f>IF(AND($V$40=$AF$30,AC40="",AD40="",AE40="",AB40="",AA40="",Z40="",Y40="",X40="",W40=""),1,"")</f>
        <v/>
      </c>
      <c r="AG40" s="59" t="str">
        <f>IF(AND($V$40=$AG$30,AD40="",AE40="",AF40="",AC40="",AB40="",AA40="",Z40="",Y40="",X40="",W40=""),1,"")</f>
        <v/>
      </c>
      <c r="AH40" s="59" t="str">
        <f>IF(AND($V$40=$AH$30,AE40="",AF40="",AG40="",AD40="",AC40="",AB40="",AA40="",Z40="",Y40="",X40="",W40=""),1,"")</f>
        <v/>
      </c>
      <c r="AI40" s="59" t="str">
        <f>IF(AND($V$40=$AI$30,AF40="",AG40="",AH40="",AE40="",AD40="",AC40="",AB40="",AA40="",Z40="",Y40="",X40="",W40=""),1,"")</f>
        <v/>
      </c>
      <c r="AJ40" s="59" t="str">
        <f>IF(AND($V$40=$AJ$30,AG40="",AH40="",AI40="",AF40="",AE40="",AD40="",AC40="",AB40="",AA40="",Z40="",Y40="",X40="",W40=""),1,"")</f>
        <v/>
      </c>
      <c r="AK40" s="59" t="str">
        <f>IF(AND($V$40=$AK$30,AH40="",AI40="",AJ40="",AG40="",AF40="",AE40="",AD40="",AC40="",AB40="",AA40="",Z40="",Y40="",X40="",W40=""),1,"")</f>
        <v/>
      </c>
      <c r="BD40" s="7">
        <v>36</v>
      </c>
    </row>
    <row r="41" spans="14:56">
      <c r="Q41" s="60" t="str">
        <f>IF(R41="","",VLOOKUP(R41,Planning_général!$E$55:$F$62,2,0))</f>
        <v/>
      </c>
      <c r="R41" s="282" t="str">
        <f>IF(W41=1,$W$3,IF(X41=1,$X$3,IF(Y41=1,$Y$3,IF(Z41=1,$Z$3,IF(AA41=1,$AA$3,IF(AB41=1,$AB$3,IF(AC41=1,$AC$3,IF(AD41=1,$AD$3,IF(AE41=1,$AE$3,IF(AF41=1,$AF$3,IF(AG41=1,$AG$3,IF(AH41=1,$AH$3,IF(AI41=1,$AI$3,IF(AJ41=1,$AJ$3,IF(AK41=1,$AK$3,"")))))))))))))))</f>
        <v/>
      </c>
      <c r="S41" s="282" t="str">
        <f>IF(U41=1,U$9,IF(V41=1,V$9,IF(W41=1,W$9,IF(X41=1,X$9,IF(Y41=1,Y$9,IF(Z41=1,Z$9,IF(AA41=1,AA$9,IF(AB41=1,AB$9,IF(AC41=1,AC$9,IF(AD41=1,AD$9,IF(AE41=1,AE$9,"")))))))))))</f>
        <v/>
      </c>
      <c r="T41" s="285"/>
      <c r="U41" s="42"/>
      <c r="V41" s="35" t="s">
        <v>132</v>
      </c>
      <c r="W41" s="47"/>
      <c r="X41" s="49" t="str">
        <f>IF(AND(X$30=$V$41,W41="",X40=""),1,"")</f>
        <v/>
      </c>
      <c r="Y41" s="49" t="str">
        <f>IF(AND(Y$30=$V$41,X41="",Y40=""),1,"")</f>
        <v/>
      </c>
      <c r="Z41" s="49" t="str">
        <f>IF(AND(Z$30=$V$41,Y41="",Z40=""),1,"")</f>
        <v/>
      </c>
      <c r="AA41" s="50" t="str">
        <f>IF(AND(AA$30=$V$41,AA40="",SUM($X$41:Z41)=0),1,"")</f>
        <v/>
      </c>
      <c r="AB41" s="50" t="str">
        <f>IF(AND(AB$30=$V$41,AB40="",SUM($X$41:AA41)=0),1,"")</f>
        <v/>
      </c>
      <c r="AC41" s="50" t="str">
        <f>IF(AND(AC$30=$V$41,AC40="",SUM($X$41:AB41)=0),1,"")</f>
        <v/>
      </c>
      <c r="AD41" s="50" t="str">
        <f>IF(AND(AD$30=$V$41,AD40="",SUM($X$41:AC41)=0),1,"")</f>
        <v/>
      </c>
      <c r="AE41" s="50" t="str">
        <f>IF(AND(AE$30=$V$41,AE40="",SUM($X$41:AD41)=0),1,"")</f>
        <v/>
      </c>
      <c r="AF41" s="50" t="str">
        <f>IF(AND(AF$30=$V$41,AF40="",SUM($X$41:AE41)=0),1,"")</f>
        <v/>
      </c>
      <c r="AG41" s="50" t="str">
        <f>IF(AND(AG$30=$V$41,AG40="",SUM($X$41:AF41)=0),1,"")</f>
        <v/>
      </c>
      <c r="AH41" s="50" t="str">
        <f>IF(AND(AH$30=$V$41,AH40="",SUM($X$41:AG41)=0),1,"")</f>
        <v/>
      </c>
      <c r="AI41" s="50" t="str">
        <f>IF(AND(AI$30=$V$41,AI40="",SUM($X$41:AH41)=0),1,"")</f>
        <v/>
      </c>
      <c r="AJ41" s="50" t="str">
        <f>IF(AND(AJ$30=$V$41,AJ40="",SUM($X$41:AI41)=0),1,"")</f>
        <v/>
      </c>
      <c r="AK41" s="50" t="str">
        <f>IF(AND(AK$30=$V$41,AK40="",SUM($X$41:AJ41)=0),1,"")</f>
        <v/>
      </c>
      <c r="BD41" s="7">
        <v>37</v>
      </c>
    </row>
    <row r="42" spans="14:56">
      <c r="Q42" s="60" t="str">
        <f>IF(R42="","",VLOOKUP(R42,Planning_général!$E$55:$F$62,2,0))</f>
        <v/>
      </c>
      <c r="R42" s="282" t="str">
        <f>IF(W42=1,$W$3,IF(X42=1,$X$3,IF(Y42=1,$Y$3,IF(Z42=1,Z10,IF(AA42=1,$AA$3,IF(AB42=1,$AB$3,IF(AC42=1,$AC$3,IF(AD42=1,$AD$3,IF(AE42=1,$AE$3,IF(AF42=1,$AF$3,IF(AG42=1,$AG$3,IF(AH42=1,$AH$3,IF(AI42=1,$AI$3,IF(AJ42=1,$AJ$3,IF(AK42=1,$AK$3,"")))))))))))))))</f>
        <v/>
      </c>
      <c r="S42" s="282" t="str">
        <f>IF(U42=1,U$9,IF(V42=1,V$9,IF(W42=1,W$9,IF(X42=1,X$9,IF(Y42=1,Y$9,IF(Z42=1,Z$9,IF(AA42=1,AA$9,IF(AB42=1,AB$9,IF(AC42=1,AC$9,IF(AD42=1,AD$9,IF(AE42=1,AE$9,"")))))))))))</f>
        <v/>
      </c>
      <c r="T42" s="285"/>
      <c r="U42" s="44"/>
      <c r="V42" s="35" t="s">
        <v>118</v>
      </c>
      <c r="W42" s="47"/>
      <c r="X42" s="47"/>
      <c r="Y42" s="51" t="str">
        <f>IF(AND(Y$30=V42,X42="",Y41="",Y40=""),1,"")</f>
        <v/>
      </c>
      <c r="Z42" s="51" t="str">
        <f>IF(AND(Z$30=V42,Y42="",Z41="",Z40=""),1,"")</f>
        <v/>
      </c>
      <c r="AA42" s="52" t="str">
        <f>IF(AND(AA$30=$V$42,AA40="",AA41="",SUM($Y$42:Z42)=0),1,"")</f>
        <v/>
      </c>
      <c r="AB42" s="52" t="str">
        <f>IF(AND(AB$30=$V$42,AB40="",AB41="",SUM($Y$42:AA42)=0),1,"")</f>
        <v/>
      </c>
      <c r="AC42" s="52" t="str">
        <f>IF(AND(AC$30=$V$42,AC40="",AC41="",SUM($Y$42:AB42)=0),1,"")</f>
        <v/>
      </c>
      <c r="AD42" s="52" t="str">
        <f>IF(AND(AD$30=$V$42,AD40="",AD41="",SUM($Y$42:AC42)=0),1,"")</f>
        <v/>
      </c>
      <c r="AE42" s="52" t="str">
        <f>IF(AND(AE$30=$V$42,AE40="",AE41="",SUM($Y$42:AD42)=0),1,"")</f>
        <v/>
      </c>
      <c r="AF42" s="52" t="str">
        <f>IF(AND(AF$30=$V$42,AF40="",AF41="",SUM($Y$42:AE42)=0),1,"")</f>
        <v/>
      </c>
      <c r="AG42" s="52" t="str">
        <f>IF(AND(AG$30=$V$42,AG40="",AG41="",SUM($Y$42:AF42)=0),1,"")</f>
        <v/>
      </c>
      <c r="AH42" s="52" t="str">
        <f>IF(AND(AH$30=$V$42,AH40="",AH41="",SUM($Y$42:AG42)=0),1,"")</f>
        <v/>
      </c>
      <c r="AI42" s="52" t="str">
        <f>IF(AND(AI$30=$V$42,AI40="",AI41="",SUM($Y$42:AH42)=0),1,"")</f>
        <v/>
      </c>
      <c r="AJ42" s="52" t="str">
        <f>IF(AND(AJ$30=$V$42,AJ40="",AJ41="",SUM($Y$42:AI42)=0),1,"")</f>
        <v/>
      </c>
      <c r="AK42" s="52" t="str">
        <f>IF(AND(AK$30=$V$42,AK40="",AK41="",SUM($Y$42:AJ42)=0),1,"")</f>
        <v/>
      </c>
      <c r="BD42" s="7">
        <v>38</v>
      </c>
    </row>
    <row r="43" spans="14:56">
      <c r="BD43" s="7">
        <v>39</v>
      </c>
    </row>
    <row r="44" spans="14:56">
      <c r="BD44" s="7">
        <v>40</v>
      </c>
    </row>
    <row r="45" spans="14:56">
      <c r="Q45" s="60" t="str">
        <f>IF(R45="","",VLOOKUP(R45,Planning_général!$E$55:$F$62,2,0))</f>
        <v/>
      </c>
      <c r="R45" s="282" t="str">
        <f>IF(W45=1,$W$3,IF(X45=1,$X$3,IF(Y45=1,$Y$3,IF(Z45=1,Z3,IF(AA45=1,$AA$3,IF(AB45=1,$AB$3,IF(AC45=1,$AC$3,IF(AD45=1,$AD$3,IF(AE45=1,$AE$3,IF(AF45=1,$AF$3,IF(AG45=1,$AG$3,IF(AH45=1,AH3,IF(AI45=1,$AI$3,IF(AJ45=1,$AJ$3,IF(AK45=1,$AK$3,"")))))))))))))))</f>
        <v/>
      </c>
      <c r="S45" s="282" t="str">
        <f>IF(U45=1,U$9,IF(V45=1,V$9,IF(W45=1,W$9,IF(X45=1,X$9,IF(Y45=1,Y$9,IF(Z45=1,Z$9,IF(AA45=1,AA$9,IF(AB45=1,AB$9,IF(AC45=1,AC$9,IF(AD45=1,AD$9,IF(AE45=1,AE$9,"")))))))))))</f>
        <v/>
      </c>
      <c r="T45" s="285" t="s">
        <v>164</v>
      </c>
      <c r="U45" s="42"/>
      <c r="V45" s="35" t="s">
        <v>117</v>
      </c>
      <c r="W45" s="59" t="str">
        <f>IF($V$45=$W$30,1,"")</f>
        <v/>
      </c>
      <c r="X45" s="59" t="str">
        <f>IF(AND($V$45=$X$30,W45=""),1,"")</f>
        <v/>
      </c>
      <c r="Y45" s="59" t="str">
        <f>IF(AND($V$45=$Y$30,X45="",W45=""),1,"")</f>
        <v/>
      </c>
      <c r="Z45" s="59" t="str">
        <f>IF(AND($V$45=Z30,W45="",X45="",Y45=""),1,"")</f>
        <v/>
      </c>
      <c r="AA45" s="59" t="str">
        <f>IF(AND($V$45=$AA$30,X45="",Y45="",Z45="",W45=""),1,"")</f>
        <v/>
      </c>
      <c r="AB45" s="59" t="str">
        <f>IF(AND($V$45=$AB$30,Y45="",Z45="",AA45="",X45="",W45=""),1,"")</f>
        <v/>
      </c>
      <c r="AC45" s="59" t="str">
        <f>IF(AND($V$45=AC35,Z45="",AA45="",AB45="",Y45="",X45="",W45=""),1,"")</f>
        <v/>
      </c>
      <c r="AD45" s="59" t="str">
        <f>IF(AND($V$45=AD35,AA45="",AB45="",AC45="",Z45="",Y45="",X45="",W45=""),1,"")</f>
        <v/>
      </c>
      <c r="AE45" s="59" t="str">
        <f>IF(AND($V$45=$AE$30,AB45="",AC45="",AD45="",AA45="",Z45="",Y45="",X45="",W45=""),1,"")</f>
        <v/>
      </c>
      <c r="AF45" s="59" t="str">
        <f>IF(AND($V$45=$AF$30,AC45="",AD45="",AE45="",AB45="",AA45="",Z45="",Y45="",X45="",W45=""),1,"")</f>
        <v/>
      </c>
      <c r="AG45" s="59" t="str">
        <f>IF(AND($V$45=$AG$30,AD45="",AE45="",AF45="",AC45="",AB45="",AA45="",Z45="",Y45="",X45="",W45=""),1,"")</f>
        <v/>
      </c>
      <c r="AH45" s="59" t="str">
        <f>IF(AND($V$45=$AH$30,AE45="",AF45="",AG45="",AD45="",AC45="",AB45="",AA45="",Z45="",Y45="",X45="",W45=""),1,"")</f>
        <v/>
      </c>
      <c r="AI45" s="59" t="str">
        <f>IF(AND($V$45=$AI$30,AF45="",AG45="",AH45="",AE45="",AD45="",AC45="",AB45="",AA45="",Z45="",Y45="",X45="",W45=""),1,"")</f>
        <v/>
      </c>
      <c r="AJ45" s="59" t="str">
        <f>IF(AND($V$45=$AJ$30,AG45="",AH45="",AI45="",AF45="",AE45="",AD45="",AC45="",AB45="",AA45="",Z45="",Y45="",X45="",W45=""),1,"")</f>
        <v/>
      </c>
      <c r="AK45" s="59" t="str">
        <f>IF(AND($V$45=$AK$30,AH45="",AI45="",AJ45="",AG45="",AF45="",AE45="",AD45="",AC45="",AB45="",AA45="",Z45="",Y45="",X45="",W45=""),1,"")</f>
        <v/>
      </c>
      <c r="BD45" s="7">
        <v>41</v>
      </c>
    </row>
    <row r="46" spans="14:56">
      <c r="Q46" s="60" t="str">
        <f>IF(R46="","",VLOOKUP(R46,Planning_général!$E$55:$F$62,2,0))</f>
        <v/>
      </c>
      <c r="R46" s="282" t="str">
        <f>IF(W46=1,$W$3,IF(X46=1,$X$3,IF(Y46=1,$Y$3,IF(Z46=1,$Z$3,IF(AA46=1,$AA$3,IF(AB46=1,$AB$3,IF(AC46=1,$AC$3,IF(AD46=1,$AD$3,IF(AE46=1,$AE$3,IF(AF46=1,$AF$3,IF(AG46=1,$AG$3,IF(AH46=1,$AH$3,IF(AI46=1,$AI$3,IF(AJ46=1,$AJ$3,IF(AK46=1,$AK$3,"")))))))))))))))</f>
        <v/>
      </c>
      <c r="S46" s="282" t="str">
        <f>IF(U46=1,U$9,IF(V46=1,V$9,IF(W46=1,W$9,IF(X46=1,X$9,IF(Y46=1,Y$9,IF(Z46=1,Z$9,IF(AA46=1,AA$9,IF(AB46=1,AB$9,IF(AC46=1,AC$9,IF(AD46=1,AD$9,IF(AE46=1,AE$9,"")))))))))))</f>
        <v/>
      </c>
      <c r="T46" s="285"/>
      <c r="U46" s="42"/>
      <c r="V46" s="35" t="s">
        <v>117</v>
      </c>
      <c r="W46" s="47"/>
      <c r="X46" s="49" t="str">
        <f>IF(AND(X$30=$V$46,W46="",X45=""),1,"")</f>
        <v/>
      </c>
      <c r="Y46" s="49" t="str">
        <f>IF(AND(Y$30=$V$46,X46="",Y45=""),1,"")</f>
        <v/>
      </c>
      <c r="Z46" s="49" t="str">
        <f>IF(AND(Z$30=$V$46,Y46="",Z45=""),1,"")</f>
        <v/>
      </c>
      <c r="AA46" s="50" t="str">
        <f>IF(AND(AA$30=$V$46,AA45="",SUM($X$46:Z46)=0),1,"")</f>
        <v/>
      </c>
      <c r="AB46" s="50" t="str">
        <f>IF(AND(AB$30=$V$46,AB45="",SUM($X$46:AA46)=0),1,"")</f>
        <v/>
      </c>
      <c r="AC46" s="50" t="str">
        <f>IF(AND(AC$30=$V$46,AC45="",SUM($X$46:AB46)=0),1,"")</f>
        <v/>
      </c>
      <c r="AD46" s="50" t="str">
        <f>IF(AND(AD$30=$V$46,AD45="",SUM($X$46:AC46)=0),1,"")</f>
        <v/>
      </c>
      <c r="AE46" s="50" t="str">
        <f>IF(AND(AE$30=$V$46,AE45="",SUM($X$46:AD46)=0),1,"")</f>
        <v/>
      </c>
      <c r="AF46" s="50" t="str">
        <f>IF(AND(AF$30=$V$46,AF45="",SUM($X$46:AE46)=0),1,"")</f>
        <v/>
      </c>
      <c r="AG46" s="50" t="str">
        <f>IF(AND(AG$30=$V$46,AG45="",SUM($X$46:AF46)=0),1,"")</f>
        <v/>
      </c>
      <c r="AH46" s="50" t="str">
        <f>IF(AND(AH$30=$V$46,AH45="",SUM($X$46:AG46)=0),1,"")</f>
        <v/>
      </c>
      <c r="AI46" s="50" t="str">
        <f>IF(AND(AI$30=$V$46,AI45="",SUM($X$46:AH46)=0),1,"")</f>
        <v/>
      </c>
      <c r="AJ46" s="50" t="str">
        <f>IF(AND(AJ$30=$V$46,AJ45="",SUM($X$46:AI46)=0),1,"")</f>
        <v/>
      </c>
      <c r="AK46" s="50" t="str">
        <f>IF(AND(AK$30=$V$46,AK45="",SUM($X$46:AJ46)=0),1,"")</f>
        <v/>
      </c>
      <c r="BD46" s="7">
        <v>42</v>
      </c>
    </row>
    <row r="47" spans="14:56">
      <c r="Q47" s="60" t="str">
        <f>IF(R47="","",VLOOKUP(R47,Planning_général!$E$55:$F$62,2,0))</f>
        <v/>
      </c>
      <c r="R47" s="282" t="str">
        <f>IF(W47=1,$W$3,IF(X47=1,$X$3,IF(Y47=1,$Y$3,IF(Z47=1,$Z$3,IF(AA47=1,$AA$3,IF(AB47=1,$AB$3,IF(AC47=1,$AC$3,IF(AD47=1,$AD$3,IF(AE47=1,$AE$3,IF(AF47=1,$AF$3,IF(AG47=1,$AG$3,IF(AH47=1,$AH$3,IF(AI47=1,$AI$3,IF(AJ47=1,$AJ$3,IF(AK47=1,$AK$3,"")))))))))))))))</f>
        <v/>
      </c>
      <c r="S47" s="282" t="str">
        <f>IF(U47=1,U$9,IF(V47=1,V$9,IF(W47=1,W$9,IF(X47=1,X$9,IF(Y47=1,Y$9,IF(Z47=1,Z$9,IF(AA47=1,AA$9,IF(AB47=1,AB$9,IF(AC47=1,AC$9,IF(AD47=1,AD$9,IF(AE47=1,AE$9,"")))))))))))</f>
        <v/>
      </c>
      <c r="T47" s="285"/>
      <c r="U47" s="44"/>
      <c r="V47" s="35" t="s">
        <v>118</v>
      </c>
      <c r="W47" s="47"/>
      <c r="X47" s="47"/>
      <c r="Y47" s="51" t="str">
        <f>IF(AND(Y$30=V47,X47="",Y46="",Y45=""),1,"")</f>
        <v/>
      </c>
      <c r="Z47" s="51" t="str">
        <f>IF(AND(Z$30=V47,Y47="",Z46="",Z45=""),1,"")</f>
        <v/>
      </c>
      <c r="AA47" s="52" t="str">
        <f>IF(AND(AA$30=$V$47,AA45="",AA46="",SUM($Y$47:Z47)=0),1,"")</f>
        <v/>
      </c>
      <c r="AB47" s="52" t="str">
        <f>IF(AND(AB$30=$V$47,AB45="",AB46="",SUM($Y$47:AA47)=0),1,"")</f>
        <v/>
      </c>
      <c r="AC47" s="52" t="str">
        <f>IF(AND(AC$30=$V$47,AC45="",AC46="",SUM($Y$47:AB47)=0),1,"")</f>
        <v/>
      </c>
      <c r="AD47" s="52" t="str">
        <f>IF(AND(AD$30=$V$47,AD45="",AD46="",SUM($Y$47:AC47)=0),1,"")</f>
        <v/>
      </c>
      <c r="AE47" s="52" t="str">
        <f>IF(AND(AE$30=$V$47,AE45="",AE46="",SUM($Y$47:AD47)=0),1,"")</f>
        <v/>
      </c>
      <c r="AF47" s="52" t="str">
        <f>IF(AND(AF$30=$V$47,AF45="",AF46="",SUM($Y$47:AE47)=0),1,"")</f>
        <v/>
      </c>
      <c r="AG47" s="52" t="str">
        <f>IF(AND(AG$30=$V$47,AG45="",AG46="",SUM($Y$47:AF47)=0),1,"")</f>
        <v/>
      </c>
      <c r="AH47" s="52" t="str">
        <f>IF(AND(AH$30=$V$47,AH45="",AH46="",SUM($Y$47:AG47)=0),1,"")</f>
        <v/>
      </c>
      <c r="AI47" s="52" t="str">
        <f>IF(AND(AI$30=$V$47,AI45="",AI46="",SUM($Y$47:AH47)=0),1,"")</f>
        <v/>
      </c>
      <c r="AJ47" s="52" t="str">
        <f>IF(AND(AJ$30=$V$47,AJ45="",AJ46="",SUM($Y$47:AI47)=0),1,"")</f>
        <v/>
      </c>
      <c r="AK47" s="52" t="str">
        <f>IF(AND(AK$30=$V$47,AK45="",AK46="",SUM($Y$47:AJ47)=0),1,"")</f>
        <v/>
      </c>
      <c r="BD47" s="7">
        <v>43</v>
      </c>
    </row>
    <row r="48" spans="14:56">
      <c r="BD48" s="7">
        <v>44</v>
      </c>
    </row>
    <row r="49" spans="17:56">
      <c r="BD49" s="7">
        <v>45</v>
      </c>
    </row>
    <row r="50" spans="17:56">
      <c r="Q50" s="60" t="str">
        <f>IF(R50="","",VLOOKUP(R50,Planning_général!$E$55:$F$62,2,0))</f>
        <v/>
      </c>
      <c r="R50" s="282" t="str">
        <f>IF(W50=1,$W$3,IF(X50=1,$X$3,IF(Y50=1,$Y$3,IF(Z50=1,$Z$3,IF(AA50=1,$AA$3,IF(AB50=1,$AB$3,IF(AC50=1,$AC$3,IF(AD50=1,$AD$3,IF(AE50=1,$AE$3,IF(AF50=1,$AF$3,IF(AG50=1,$AG$3,IF(AH50=1,$AH$3,IF(AI50=1,$AI$3,IF(AJ50=1,$AJ$3,IF(AK50=1,$AK$3,"")))))))))))))))</f>
        <v/>
      </c>
      <c r="S50" s="282" t="str">
        <f>IF(U50=1,U$9,IF(V50=1,V$9,IF(W50=1,W$9,IF(X50=1,X$9,IF(Y50=1,Y$9,IF(Z50=1,Z$9,IF(AA50=1,AA$9,IF(AB50=1,AB$9,IF(AC50=1,AC$9,IF(AD50=1,AD$9,IF(AE50=1,AE$9,"")))))))))))</f>
        <v/>
      </c>
      <c r="T50" s="285" t="s">
        <v>165</v>
      </c>
      <c r="U50" s="42"/>
      <c r="V50" s="35" t="s">
        <v>146</v>
      </c>
      <c r="W50" s="59" t="str">
        <f>IF($V$50=$W$30,1,"")</f>
        <v/>
      </c>
      <c r="X50" s="59" t="str">
        <f>IF(AND($V$50=$X$30,W50=""),1,"")</f>
        <v/>
      </c>
      <c r="Y50" s="59" t="str">
        <f>IF(AND($V$50=$Y$30,X50="",W50=""),1,"")</f>
        <v/>
      </c>
      <c r="Z50" s="59" t="str">
        <f>IF(AND($V$50=Z30,W50="",X50="",Y50=""),1,"")</f>
        <v/>
      </c>
      <c r="AA50" s="59" t="str">
        <f>IF(AND($V$50=$AA$30,X50="",Y50="",Z50="",W50=""),1,"")</f>
        <v/>
      </c>
      <c r="AB50" s="59" t="str">
        <f>IF(AND($V$50=$AB$30,Y50="",Z50="",AA50="",X50="",W50=""),1,"")</f>
        <v/>
      </c>
      <c r="AC50" s="59" t="str">
        <f>IF(AND($V$50=AC40,Z50="",AA50="",AB50="",Y50="",X50="",W50=""),1,"")</f>
        <v/>
      </c>
      <c r="AD50" s="59" t="str">
        <f>IF(AND($V$50=AD40,AA50="",AB50="",AC50="",Z50="",Y50="",X50="",W50=""),1,"")</f>
        <v/>
      </c>
      <c r="AE50" s="59" t="str">
        <f>IF(AND($V$50=$AE$30,AB50="",AC50="",AD50="",AA50="",Z50="",Y50="",X50="",W50=""),1,"")</f>
        <v/>
      </c>
      <c r="AF50" s="59" t="str">
        <f>IF(AND($V$50=$AF$30,AC50="",AD50="",AE50="",AB50="",AA50="",Z50="",Y50="",X50="",W50=""),1,"")</f>
        <v/>
      </c>
      <c r="AG50" s="59" t="str">
        <f>IF(AND($V$50=$AG$30,AD50="",AE50="",AF50="",AC50="",AB50="",AA50="",Z50="",Y50="",X50="",W50=""),1,"")</f>
        <v/>
      </c>
      <c r="AH50" s="59" t="str">
        <f>IF(AND($V$50=$AH$30,AE50="",AF50="",AG50="",AD50="",AC50="",AB50="",AA50="",Z50="",Y50="",X50="",W50=""),1,"")</f>
        <v/>
      </c>
      <c r="AI50" s="59" t="str">
        <f>IF(AND($V$50=$AI$30,AF50="",AG50="",AH50="",AE50="",AD50="",AC50="",AB50="",AA50="",Z50="",Y50="",X50="",W50=""),1,"")</f>
        <v/>
      </c>
      <c r="AJ50" s="59" t="str">
        <f>IF(AND($V$50=$AJ$30,AG50="",AH50="",AI50="",AF50="",AE50="",AD50="",AC50="",AB50="",AA50="",Z50="",Y50="",X50="",W50=""),1,"")</f>
        <v/>
      </c>
      <c r="AK50" s="59" t="str">
        <f>IF(AND($V$50=$AK$30,AH50="",AI50="",AJ50="",AG50="",AF50="",AE50="",AD50="",AC50="",AB50="",AA50="",Z50="",Y50="",X50="",W50=""),1,"")</f>
        <v/>
      </c>
      <c r="BD50" s="7">
        <v>46</v>
      </c>
    </row>
    <row r="51" spans="17:56">
      <c r="Q51" s="60" t="str">
        <f>IF(R51="","",VLOOKUP(R51,Planning_général!$E$55:$F$62,2,0))</f>
        <v/>
      </c>
      <c r="R51" s="282" t="str">
        <f>IF(W51=1,$W$3,IF(X51=1,$X$3,IF(Y51=1,$Y$3,IF(Z51=1,$Z$3,IF(AA51=1,$AA$3,IF(AB51=1,$AB$3,IF(AC51=1,$AC$3,IF(AD51=1,$AD$3,IF(AE51=1,$AE$3,IF(AF51=1,$AF$3,IF(AG51=1,$AG$3,IF(AH51=1,$AH$3,IF(AI51=1,$AI$3,IF(AJ51=1,$AJ$3,IF(AK51=1,$AK$3,"")))))))))))))))</f>
        <v/>
      </c>
      <c r="S51" s="282" t="str">
        <f>IF(U51=1,U$9,IF(V51=1,V$9,IF(W51=1,W$9,IF(X51=1,X$9,IF(Y51=1,Y$9,IF(Z51=1,Z$9,IF(AA51=1,AA$9,IF(AB51=1,AB$9,IF(AC51=1,AC$9,IF(AD51=1,AD$9,IF(AE51=1,AE$9,"")))))))))))</f>
        <v/>
      </c>
      <c r="T51" s="285"/>
      <c r="U51" s="42"/>
      <c r="V51" s="35" t="s">
        <v>146</v>
      </c>
      <c r="W51" s="47"/>
      <c r="X51" s="49" t="str">
        <f>IF(AND(X$30=$V$51,W51="",X50=""),1,"")</f>
        <v/>
      </c>
      <c r="Y51" s="49" t="str">
        <f>IF(AND(Y$30=$V$51,X51="",Y50=""),1,"")</f>
        <v/>
      </c>
      <c r="Z51" s="49" t="str">
        <f>IF(AND(Z$30=$V$51,Y51="",Z50=""),1,"")</f>
        <v/>
      </c>
      <c r="AA51" s="50" t="str">
        <f>IF(AND(AA$30=$V$51,AA50="",SUM($X$51:Z51)=0),1,"")</f>
        <v/>
      </c>
      <c r="AB51" s="50" t="str">
        <f>IF(AND(AB$30=$V$51,AB50="",SUM($X$51:AA51)=0),1,"")</f>
        <v/>
      </c>
      <c r="AC51" s="50" t="str">
        <f>IF(AND(AC$30=$V$51,AC50="",SUM($X$51:AB51)=0),1,"")</f>
        <v/>
      </c>
      <c r="AD51" s="50" t="str">
        <f>IF(AND(AD$30=$V$51,AD50="",SUM($X$51:AC51)=0),1,"")</f>
        <v/>
      </c>
      <c r="AE51" s="50" t="str">
        <f>IF(AND(AE$30=$V$51,AE50="",SUM($X$51:AD51)=0),1,"")</f>
        <v/>
      </c>
      <c r="AF51" s="50" t="str">
        <f>IF(AND(AF$30=$V$51,AF50="",SUM($X$51:AE51)=0),1,"")</f>
        <v/>
      </c>
      <c r="AG51" s="50" t="str">
        <f>IF(AND(AG$30=$V$51,AG50="",SUM($X$51:AF51)=0),1,"")</f>
        <v/>
      </c>
      <c r="AH51" s="50" t="str">
        <f>IF(AND(AH$30=$V$51,AH50="",SUM($X$51:AG51)=0),1,"")</f>
        <v/>
      </c>
      <c r="AI51" s="50" t="str">
        <f>IF(AND(AI$30=$V$51,AI50="",SUM($X$51:AH51)=0),1,"")</f>
        <v/>
      </c>
      <c r="AJ51" s="50" t="str">
        <f>IF(AND(AJ$30=$V$51,AJ50="",SUM($X$51:AI51)=0),1,"")</f>
        <v/>
      </c>
      <c r="AK51" s="50" t="str">
        <f>IF(AND(AK$30=$V$51,AK50="",SUM($X$51:AJ51)=0),1,"")</f>
        <v/>
      </c>
      <c r="BD51" s="7">
        <v>47</v>
      </c>
    </row>
    <row r="52" spans="17:56">
      <c r="Q52" s="60" t="str">
        <f>IF(R52="","",VLOOKUP(R52,Planning_général!$E$55:$F$62,2,0))</f>
        <v/>
      </c>
      <c r="R52" s="282" t="str">
        <f>IF(W52=1,$W$3,IF(X52=1,$X$3,IF(Y52=1,$Y$3,IF(Z52=1,$Z$3,IF(AA52=1,$AA$3,IF(AB52=1,$AB$3,IF(AC52=1,$AC$3,IF(AD52=1,$AD$3,IF(AE52=1,$AE$3,IF(AF52=1,$AF$3,IF(AG52=1,$AG$3,IF(AH52=1,$AH$3,IF(AI52=1,$AI$3,IF(AJ52=1,$AJ$3,IF(AK52=1,$AK$3,"")))))))))))))))</f>
        <v/>
      </c>
      <c r="S52" s="282" t="str">
        <f>IF(U52=1,U$9,IF(V52=1,V$9,IF(W52=1,W$9,IF(X52=1,X$9,IF(Y52=1,Y$9,IF(Z52=1,Z$9,IF(AA52=1,AA$9,IF(AB52=1,AB$9,IF(AC52=1,AC$9,IF(AD52=1,AD$9,IF(AE52=1,AE$9,"")))))))))))</f>
        <v/>
      </c>
      <c r="T52" s="285"/>
      <c r="U52" s="44"/>
      <c r="V52" s="35" t="s">
        <v>118</v>
      </c>
      <c r="W52" s="47"/>
      <c r="X52" s="47"/>
      <c r="Y52" s="51" t="str">
        <f>IF(AND(Y$30=V52,X52="",Y51="",Y50=""),1,"")</f>
        <v/>
      </c>
      <c r="Z52" s="51" t="str">
        <f>IF(AND(Z$30=V52,Y52="",Z51="",Z50=""),1,"")</f>
        <v/>
      </c>
      <c r="AA52" s="52" t="str">
        <f>IF(AND(AA$30=$V$52,AA50="",AA51="",SUM($Y$52:Z52)=0),1,"")</f>
        <v/>
      </c>
      <c r="AB52" s="52" t="str">
        <f>IF(AND(AB$30=$V$52,AB50="",AB51="",SUM($Y$52:AA52)=0),1,"")</f>
        <v/>
      </c>
      <c r="AC52" s="52" t="str">
        <f>IF(AND(AC$30=$V$52,AC50="",AC51="",SUM($Y$52:AB52)=0),1,"")</f>
        <v/>
      </c>
      <c r="AD52" s="52" t="str">
        <f>IF(AND(AD$30=$V$52,AD50="",AD51="",SUM($Y$52:AC52)=0),1,"")</f>
        <v/>
      </c>
      <c r="AE52" s="52" t="str">
        <f>IF(AND(AE$30=$V$52,AE50="",AE51="",SUM($Y$52:AD52)=0),1,"")</f>
        <v/>
      </c>
      <c r="AF52" s="52" t="str">
        <f>IF(AND(AF$30=$V$52,AF50="",AF51="",SUM($Y$52:AE52)=0),1,"")</f>
        <v/>
      </c>
      <c r="AG52" s="52" t="str">
        <f>IF(AND(AG$30=$V$52,AG50="",AG51="",SUM($Y$52:AF52)=0),1,"")</f>
        <v/>
      </c>
      <c r="AH52" s="52" t="str">
        <f>IF(AND(AH$30=$V$52,AH50="",AH51="",SUM($Y$52:AG52)=0),1,"")</f>
        <v/>
      </c>
      <c r="AI52" s="52" t="str">
        <f>IF(AND(AI$30=$V$52,AI50="",AI51="",SUM($Y$52:AH52)=0),1,"")</f>
        <v/>
      </c>
      <c r="AJ52" s="52" t="str">
        <f>IF(AND(AJ$30=$V$52,AJ50="",AJ51="",SUM($Y$52:AI52)=0),1,"")</f>
        <v/>
      </c>
      <c r="AK52" s="52" t="str">
        <f>IF(AND(AK$30=$V$52,AK50="",AK51="",SUM($Y$52:AJ52)=0),1,"")</f>
        <v/>
      </c>
      <c r="BD52" s="7">
        <v>48</v>
      </c>
    </row>
    <row r="53" spans="17:56">
      <c r="BD53" s="7">
        <v>49</v>
      </c>
    </row>
    <row r="54" spans="17:56">
      <c r="BD54" s="7">
        <v>50</v>
      </c>
    </row>
    <row r="55" spans="17:56">
      <c r="Q55" s="60" t="str">
        <f>IF(R55="","",VLOOKUP(R55,Planning_général!$E$17:$F$62,2,0))</f>
        <v/>
      </c>
      <c r="R55" s="282" t="str">
        <f>IF(W55=1,$W$3,IF(X55=1,$X$3,IF(Y55=1,$Y$3,IF(Z55=1,$Z$3,IF(AA55=1,$AA$3,IF(AB55=1,$AB$3,IF(AC55=1,$AC$3,IF(AD55=1,$AD$3,IF(AE55=1,$AE$3,IF(AF55=1,$AF$3,IF(AG55=1,$AG$3,IF(AH55=1,$AH$3,IF(AI55=1,$AI$3,IF(AJ55=1,$AJ$3,IF(AK55=1,$AK$3,"")))))))))))))))</f>
        <v/>
      </c>
      <c r="S55" s="282" t="str">
        <f>IF(U55=1,U$9,IF(V55=1,V$9,IF(W55=1,W$9,IF(X55=1,X$9,IF(Y55=1,Y$9,IF(Z55=1,Z$9,IF(AA55=1,AA$9,IF(AB55=1,AB$9,IF(AC55=1,AC$9,IF(AD55=1,AD$9,IF(AE55=1,AE$9,"")))))))))))</f>
        <v/>
      </c>
      <c r="T55" s="285" t="s">
        <v>77</v>
      </c>
      <c r="U55" s="42"/>
      <c r="V55" s="35" t="s">
        <v>196</v>
      </c>
      <c r="W55" s="59" t="str">
        <f>IF($V$55=$W$30,1,"")</f>
        <v/>
      </c>
      <c r="X55" s="59" t="str">
        <f>IF(AND($V$55=$X$30,W55=""),1,"")</f>
        <v/>
      </c>
      <c r="Y55" s="59" t="str">
        <f>IF(AND($V$55=$Y$30,X55="",W55=""),1,"")</f>
        <v/>
      </c>
      <c r="Z55" s="59" t="str">
        <f>IF(AND($V$55=Z45,W55="",X55="",Y55=""),1,"")</f>
        <v/>
      </c>
      <c r="AA55" s="59" t="str">
        <f>IF(AND($V$55=$AA$30,X55="",Y55="",Z55="",W55=""),1,"")</f>
        <v/>
      </c>
      <c r="AB55" s="59" t="str">
        <f>IF(AND($V$55=$AB$30,Y55="",Z55="",AA55="",X55="",W55=""),1,"")</f>
        <v/>
      </c>
      <c r="AC55" s="59" t="str">
        <f>IF(AND($V$55=AC45,Z55="",AA55="",AB55="",Y55="",X55="",W55=""),1,"")</f>
        <v/>
      </c>
      <c r="AD55" s="59" t="str">
        <f>IF(AND($V$55=AD45,AA55="",AB55="",AC55="",Z55="",Y55="",X55="",W55=""),1,"")</f>
        <v/>
      </c>
      <c r="AE55" s="59" t="str">
        <f>IF(AND($V$55=$AE$30,AB55="",AC55="",AD55="",AA55="",Z55="",Y55="",X55="",W55=""),1,"")</f>
        <v/>
      </c>
      <c r="AF55" s="59" t="str">
        <f>IF(AND($V$55=$AF$30,AC55="",AD55="",AE55="",AB55="",AA55="",Z55="",Y55="",X55="",W55=""),1,"")</f>
        <v/>
      </c>
      <c r="AG55" s="59" t="str">
        <f>IF(AND($V$55=$AG$30,AD55="",AE55="",AF55="",AC55="",AB55="",AA55="",Z55="",Y55="",X55="",W55=""),1,"")</f>
        <v/>
      </c>
      <c r="AH55" s="59" t="str">
        <f>IF(AND($V$55=$AH$30,AE55="",AF55="",AG55="",AD55="",AC55="",AB55="",AA55="",Z55="",Y55="",X55="",W55=""),1,"")</f>
        <v/>
      </c>
      <c r="AI55" s="59" t="str">
        <f>IF(AND($V$55=$AI$30,AF55="",AG55="",AH55="",AE55="",AD55="",AC55="",AB55="",AA55="",Z55="",Y55="",X55="",W55=""),1,"")</f>
        <v/>
      </c>
      <c r="AJ55" s="59" t="str">
        <f>IF(AND($V$55=$AJ$30,AG55="",AH55="",AI55="",AF55="",AE55="",AD55="",AC55="",AB55="",AA55="",Z55="",Y55="",X55="",W55=""),1,"")</f>
        <v/>
      </c>
      <c r="AK55" s="59" t="str">
        <f>IF(AND($V$55=$AK$30,AH55="",AI55="",AJ55="",AG55="",AF55="",AE55="",AD55="",AC55="",AB55="",AA55="",Z55="",Y55="",X55="",W55=""),1,"")</f>
        <v/>
      </c>
      <c r="BD55" s="7">
        <v>51</v>
      </c>
    </row>
    <row r="56" spans="17:56">
      <c r="Q56" s="60" t="str">
        <f>IF(R56="","",VLOOKUP(R56,Planning_général!$E$17:$F$62,2,0))</f>
        <v/>
      </c>
      <c r="R56" s="282" t="str">
        <f>IF(W56=1,$W$3,IF(X56=1,$X$3,IF(Y56=1,$Y$3,IF(Z56=1,$Z$3,IF(AA56=1,$AA$3,IF(AB56=1,$AB$3,IF(AC56=1,$AC$3,IF(AD56=1,$AD$3,IF(AE56=1,$AE$3,IF(AF56=1,$AF$3,IF(AG56=1,$AG$3,IF(AH56=1,$AH$3,IF(AI56=1,$AI$3,IF(AJ56=1,$AJ$3,IF(AK56=1,$AK$3,"")))))))))))))))</f>
        <v/>
      </c>
      <c r="S56" s="282" t="str">
        <f>IF(U56=1,U$9,IF(V56=1,V$9,IF(W56=1,W$9,IF(X56=1,X$9,IF(Y56=1,Y$9,IF(Z56=1,Z$9,IF(AA56=1,AA$9,IF(AB56=1,AB$9,IF(AC56=1,AC$9,IF(AD56=1,AD$9,IF(AE56=1,AE$9,"")))))))))))</f>
        <v/>
      </c>
      <c r="T56" s="285"/>
      <c r="U56" s="42"/>
      <c r="V56" s="35" t="s">
        <v>196</v>
      </c>
      <c r="W56" s="47"/>
      <c r="X56" s="49" t="str">
        <f>IF(AND(X$30=$V$56,W56="",X55=""),1,"")</f>
        <v/>
      </c>
      <c r="Y56" s="49" t="str">
        <f>IF(AND(Y$30=$V$56,X56="",Y55=""),1,"")</f>
        <v/>
      </c>
      <c r="Z56" s="49" t="str">
        <f>IF(AND(Z$30=$V$56,Y56="",Z55=""),1,"")</f>
        <v/>
      </c>
      <c r="AA56" s="50" t="str">
        <f>IF(AND(AA$30=$V$56,AA55="",SUM($X$56:Z56)=0),1,"")</f>
        <v/>
      </c>
      <c r="AB56" s="50" t="str">
        <f>IF(AND(AB$30=$V$56,AB55="",SUM($X$56:AA56)=0),1,"")</f>
        <v/>
      </c>
      <c r="AC56" s="50" t="str">
        <f>IF(AND(AC$30=$V$56,AC55="",SUM($X$56:AB56)=0),1,"")</f>
        <v/>
      </c>
      <c r="AD56" s="50" t="str">
        <f>IF(AND(AD$30=$V$56,AD55="",SUM($X$56:AC56)=0),1,"")</f>
        <v/>
      </c>
      <c r="AE56" s="50" t="str">
        <f>IF(AND(AE$30=$V$56,AE55="",SUM($X$56:AD56)=0),1,"")</f>
        <v/>
      </c>
      <c r="AF56" s="50" t="str">
        <f>IF(AND(AF$30=$V$56,AF55="",SUM($X$56:AE56)=0),1,"")</f>
        <v/>
      </c>
      <c r="AG56" s="50" t="str">
        <f>IF(AND(AG$30=$V$56,AG55="",SUM($X$56:AF56)=0),1,"")</f>
        <v/>
      </c>
      <c r="AH56" s="50" t="str">
        <f>IF(AND(AH$30=$V$56,AH55="",SUM($X$56:AG56)=0),1,"")</f>
        <v/>
      </c>
      <c r="AI56" s="50" t="str">
        <f>IF(AND(AI$30=$V$56,AI55="",SUM($X$56:AH56)=0),1,"")</f>
        <v/>
      </c>
      <c r="AJ56" s="50" t="str">
        <f>IF(AND(AJ$30=$V$56,AJ55="",SUM($X$56:AI56)=0),1,"")</f>
        <v/>
      </c>
      <c r="AK56" s="50" t="str">
        <f>IF(AND(AK$30=$V$56,AK55="",SUM($X$56:AJ56)=0),1,"")</f>
        <v/>
      </c>
      <c r="BD56" s="7">
        <v>52</v>
      </c>
    </row>
    <row r="57" spans="17:56" ht="33" customHeight="1">
      <c r="Q57" s="60" t="str">
        <f>IF(R57="","",VLOOKUP(R57,Planning_général!$E$17:$F$62,2,0))</f>
        <v/>
      </c>
      <c r="R57" s="286" t="str">
        <f>IF(W57=1,$W$3,IF(X57=1,$X$3,IF(Y57=1,$Y$3,IF(Z57=1,$Z$3,IF(AA57=1,$AA$3,IF(AB57=1,$AB$3,IF(AC57=1,$AC$3,IF(AD57=1,$AD$3,IF(AE57=1,$AE$3,IF(AF57=1,$AF$3,IF(AG57=1,$AG$3,IF(AH57=1,$AH$3,IF(AI57=1,$AI$3,IF(AJ57=1,$AJ$3,IF(AK57=1,$AK$3,"")))))))))))))))</f>
        <v/>
      </c>
      <c r="S57" s="286" t="str">
        <f>IF(U57=1,U$9,IF(V57=1,V$9,IF(W57=1,W$9,IF(X57=1,X$9,IF(Y57=1,Y$9,IF(Z57=1,Z$9,IF(AA57=1,AA$9,IF(AB57=1,AB$9,IF(AC57=1,AC$9,IF(AD57=1,AD$9,IF(AE57=1,AE$9,"")))))))))))</f>
        <v/>
      </c>
      <c r="T57" s="285"/>
      <c r="U57" s="44"/>
      <c r="V57" s="35" t="s">
        <v>196</v>
      </c>
      <c r="W57" s="47"/>
      <c r="X57" s="47"/>
      <c r="Y57" s="51" t="str">
        <f>IF(AND(Y$30=V57,X57="",Y56="",Y55=""),1,"")</f>
        <v/>
      </c>
      <c r="Z57" s="51" t="str">
        <f>IF(AND(Z$30=V57,Y57="",Z56="",Z55=""),1,"")</f>
        <v/>
      </c>
      <c r="AA57" s="52" t="str">
        <f>IF(AND(AA$30=$V$57,AA55="",AA56="",SUM($Y$52:Z57)=0),1,"")</f>
        <v/>
      </c>
      <c r="AB57" s="52" t="str">
        <f>IF(AND(AB$30=$V$57,AB55="",AB56="",SUM($Y$57:AA57)=0),1,"")</f>
        <v/>
      </c>
      <c r="AC57" s="52" t="str">
        <f>IF(AND(AC$30=$V$57,AC55="",AC56="",SUM($Y$57:AB57)=0),1,"")</f>
        <v/>
      </c>
      <c r="AD57" s="52" t="str">
        <f>IF(AND(AD$30=$V$57,AD55="",AD56="",SUM($Y$57:AC57)=0),1,"")</f>
        <v/>
      </c>
      <c r="AE57" s="52" t="str">
        <f>IF(AND(AE$30=$V$57,AE55="",AE56="",SUM($Y$57:AD57)=0),1,"")</f>
        <v/>
      </c>
      <c r="AF57" s="52" t="str">
        <f>IF(AND(AF$30=$V$57,AF55="",AF56="",SUM($Y$57:AE57)=0),1,"")</f>
        <v/>
      </c>
      <c r="AG57" s="52" t="str">
        <f>IF(AND(AG$30=$V$57,AG55="",AG56="",SUM($Y$57:AF57)=0),1,"")</f>
        <v/>
      </c>
      <c r="AH57" s="52" t="str">
        <f>IF(AND(AH$30=$V$57,AH55="",AH56="",SUM($Y$57:AG57)=0),1,"")</f>
        <v/>
      </c>
      <c r="AI57" s="52" t="str">
        <f>IF(AND(AI$30=$V$57,AI55="",AI56="",SUM($Y$57:AH57)=0),1,"")</f>
        <v/>
      </c>
      <c r="AJ57" s="52" t="str">
        <f>IF(AND(AJ$30=$V$57,AJ55="",AJ56="",SUM($Y$57:AI57)=0),1,"")</f>
        <v/>
      </c>
      <c r="AK57" s="52" t="str">
        <f>IF(AND(AK$30=$V$57,AK55="",AK56="",SUM($Y$57:AJ57)=0),1,"")</f>
        <v/>
      </c>
      <c r="BD57" s="7">
        <v>53</v>
      </c>
    </row>
    <row r="58" spans="17:56">
      <c r="BD58" s="7"/>
    </row>
    <row r="60" spans="17:56">
      <c r="Q60" s="60" t="str">
        <f>IF(R60="","",VLOOKUP(R60,Planning_général!$E$17:$F$62,2,0))</f>
        <v/>
      </c>
      <c r="R60" s="282" t="str">
        <f>IF(W60=1,$W$3,IF(X60=1,$X$3,IF(Y60=1,$Y$3,IF(Z60=1,$Z$3,IF(AA60=1,$AA$3,IF(AB60=1,$AB$3,IF(AC60=1,$AC$3,IF(AD60=1,$AD$3,IF(AE60=1,$AE$3,IF(AF60=1,$AF$3,IF(AG60=1,$AG$3,IF(AH60=1,$AH$3,IF(AI60=1,$AI$3,IF(AJ60=1,$AJ$3,IF(AK60=1,$AK$3,"")))))))))))))))</f>
        <v/>
      </c>
      <c r="S60" s="282" t="str">
        <f>IF(U60=1,U$9,IF(V60=1,V$9,IF(W60=1,W$9,IF(X60=1,X$9,IF(Y60=1,Y$9,IF(Z60=1,Z$9,IF(AA60=1,AA$9,IF(AB60=1,AB$9,IF(AC60=1,AC$9,IF(AD60=1,AD$9,IF(AE60=1,AE$9,"")))))))))))</f>
        <v/>
      </c>
      <c r="T60" s="285" t="s">
        <v>74</v>
      </c>
      <c r="U60" s="42"/>
      <c r="V60" s="35" t="s">
        <v>50</v>
      </c>
      <c r="W60" s="59" t="str">
        <f>IF($V$60=$W$30,1,"")</f>
        <v/>
      </c>
      <c r="X60" s="59" t="str">
        <f>IF(AND($V$60=$X$30,W60=""),1,"")</f>
        <v/>
      </c>
      <c r="Y60" s="59" t="str">
        <f>IF(AND($V$60=$Y$30,X60="",W60=""),1,"")</f>
        <v/>
      </c>
      <c r="Z60" s="59" t="str">
        <f>IF(AND($V$60=$Z$30,W60="",X60="",Y60=""),1,"")</f>
        <v/>
      </c>
      <c r="AA60" s="59" t="str">
        <f>IF(AND($V$60=$AA$30,X60="",Y60="",Z60="",W60=""),1,"")</f>
        <v/>
      </c>
      <c r="AB60" s="59" t="str">
        <f>IF(AND($V$60=$AB$30,Y60="",Z60="",AA60="",X60="",W60=""),1,"")</f>
        <v/>
      </c>
      <c r="AC60" s="59" t="str">
        <f>IF(AND($V$60=AC50,Z60="",AA60="",AB60="",Y60="",X60="",W60=""),1,"")</f>
        <v/>
      </c>
      <c r="AD60" s="59" t="str">
        <f>IF(AND($V$60=AD50,AA60="",AB60="",AC60="",Z60="",Y60="",X60="",W60=""),1,"")</f>
        <v/>
      </c>
      <c r="AE60" s="59" t="str">
        <f>IF(AND($V$60=$AE$30,AB60="",AC60="",AD60="",AA60="",Z60="",Y60="",X60="",W60=""),1,"")</f>
        <v/>
      </c>
      <c r="AF60" s="59" t="str">
        <f>IF(AND($V$60=$AF$30,AC60="",AD60="",AE60="",AB60="",AA60="",Z60="",Y60="",X60="",W60=""),1,"")</f>
        <v/>
      </c>
      <c r="AG60" s="59" t="str">
        <f>IF(AND($V$60=$AG$30,AD60="",AE60="",AF60="",AC60="",AB60="",AA60="",Z60="",Y60="",X60="",W60=""),1,"")</f>
        <v/>
      </c>
      <c r="AH60" s="59" t="str">
        <f>IF(AND($V$60=$AH$30,AE60="",AF60="",AG60="",AD60="",AC60="",AB60="",AA60="",Z60="",Y60="",X60="",W60=""),1,"")</f>
        <v/>
      </c>
      <c r="AI60" s="59" t="str">
        <f>IF(AND($V$60=$AI$30,AF60="",AG60="",AH60="",AE60="",AD60="",AC60="",AB60="",AA60="",Z60="",Y60="",X60="",W60=""),1,"")</f>
        <v/>
      </c>
      <c r="AJ60" s="59" t="str">
        <f>IF(AND($V$60=$AJ$30,AG60="",AH60="",AI60="",AF60="",AE60="",AD60="",AC60="",AB60="",AA60="",Z60="",Y60="",X60="",W60=""),1,"")</f>
        <v/>
      </c>
      <c r="AK60" s="59" t="str">
        <f>IF(AND($V$60=$AK$30,AH60="",AI60="",AJ60="",AG60="",AF60="",AE60="",AD60="",AC60="",AB60="",AA60="",Z60="",Y60="",X60="",W60=""),1,"")</f>
        <v/>
      </c>
    </row>
    <row r="61" spans="17:56">
      <c r="Q61" s="60" t="str">
        <f>IF(R61="","",VLOOKUP(R61,Planning_général!$E$17:$F$62,2,0))</f>
        <v/>
      </c>
      <c r="R61" s="282" t="str">
        <f>IF(W61=1,$W$3,IF(X61=1,$X$3,IF(Y61=1,$Y$3,IF(Z61=1,$Z$3,IF(AA61=1,$AA$3,IF(AB61=1,$AB$3,IF(AC61=1,$AC$3,IF(AD61=1,$AD$3,IF(AE61=1,$AE$3,IF(AF61=1,$AF$3,IF(AG61=1,$AG$3,IF(AH61=1,$AH$3,IF(AI61=1,$AI$3,IF(AJ61=1,$AJ$3,IF(AK61=1,$AK$3,"")))))))))))))))</f>
        <v/>
      </c>
      <c r="S61" s="282" t="str">
        <f>IF(U61=1,U$9,IF(V61=1,V$9,IF(W61=1,W$9,IF(X61=1,X$9,IF(Y61=1,Y$9,IF(Z61=1,Z$9,IF(AA61=1,AA$9,IF(AB61=1,AB$9,IF(AC61=1,AC$9,IF(AD61=1,AD$9,IF(AE61=1,AE$9,"")))))))))))</f>
        <v/>
      </c>
      <c r="T61" s="285"/>
      <c r="U61" s="42"/>
      <c r="V61" s="35" t="s">
        <v>50</v>
      </c>
      <c r="W61" s="47"/>
      <c r="X61" s="49" t="str">
        <f>IF(AND(X$30=$V$61,W61="",X60=""),1,"")</f>
        <v/>
      </c>
      <c r="Y61" s="49" t="str">
        <f>IF(AND(Y$30=$V$61,X61="",Y60=""),1,"")</f>
        <v/>
      </c>
      <c r="Z61" s="49" t="str">
        <f>IF(AND(Z$30=$V$61,Y61="",Z60=""),1,"")</f>
        <v/>
      </c>
      <c r="AA61" s="50" t="str">
        <f>IF(AND(AA$30=$V$61,AA60="",SUM($X$61:Z61)=0),1,"")</f>
        <v/>
      </c>
      <c r="AB61" s="50" t="str">
        <f>IF(AND(AB$30=$V$61,AB60="",SUM($X$61:AA61)=0),1,"")</f>
        <v/>
      </c>
      <c r="AC61" s="50" t="str">
        <f>IF(AND(AC$30=$V$61,AC60="",SUM($X$61:AB61)=0),1,"")</f>
        <v/>
      </c>
      <c r="AD61" s="50" t="str">
        <f>IF(AND(AD$30=$V$61,AD60="",SUM($X$61:AC61)=0),1,"")</f>
        <v/>
      </c>
      <c r="AE61" s="50" t="str">
        <f>IF(AND(AE$30=$V$61,AE60="",SUM($X$61:AD61)=0),1,"")</f>
        <v/>
      </c>
      <c r="AF61" s="50" t="str">
        <f>IF(AND(AF$30=$V$61,AF60="",SUM($X$61:AE61)=0),1,"")</f>
        <v/>
      </c>
      <c r="AG61" s="50" t="str">
        <f>IF(AND(AG$30=$V$61,AG60="",SUM($X$61:AF61)=0),1,"")</f>
        <v/>
      </c>
      <c r="AH61" s="50" t="str">
        <f>IF(AND(AH$30=$V$61,AH60="",SUM($X$61:AG61)=0),1,"")</f>
        <v/>
      </c>
      <c r="AI61" s="50" t="str">
        <f>IF(AND(AI$30=$V$61,AI60="",SUM($X$61:AH61)=0),1,"")</f>
        <v/>
      </c>
      <c r="AJ61" s="50" t="str">
        <f>IF(AND(AJ$30=$V$61,AJ60="",SUM($X$61:AI61)=0),1,"")</f>
        <v/>
      </c>
      <c r="AK61" s="50" t="str">
        <f>IF(AND(AK$30=$V$61,AK60="",SUM($X$61:AJ61)=0),1,"")</f>
        <v/>
      </c>
    </row>
    <row r="62" spans="17:56">
      <c r="Q62" s="60" t="str">
        <f>IF(R62="","",VLOOKUP(R62,Planning_général!$E$17:$F$62,2,0))</f>
        <v/>
      </c>
      <c r="R62" s="282" t="str">
        <f>IF(W62=1,$W$3,IF(X62=1,$X$3,IF(Y62=1,$Y$3,IF(Z62=1,$Z$3,IF(AA62=1,$AA$3,IF(AB62=1,$AB$3,IF(AC62=1,$AC$3,IF(AD62=1,$AD$3,IF(AE62=1,$AE$3,IF(AF62=1,$AF$3,IF(AG62=1,$AG$3,IF(AH62=1,$AH$3,IF(AI62=1,$AI$3,IF(AJ62=1,$AJ$3,IF(AK62=1,$AK$3,"")))))))))))))))</f>
        <v/>
      </c>
      <c r="S62" s="282" t="str">
        <f>IF(U62=1,U$9,IF(V62=1,V$9,IF(W62=1,W$9,IF(X62=1,X$9,IF(Y62=1,Y$9,IF(Z62=1,Z$9,IF(AA62=1,AA$9,IF(AB62=1,AB$9,IF(AC62=1,AC$9,IF(AD62=1,AD$9,IF(AE62=1,AE$9,"")))))))))))</f>
        <v/>
      </c>
      <c r="T62" s="285"/>
      <c r="U62" s="44"/>
      <c r="V62" s="35" t="s">
        <v>118</v>
      </c>
      <c r="W62" s="47"/>
      <c r="X62" s="47"/>
      <c r="Y62" s="51" t="str">
        <f>IF(AND(Y$30=V62,X62="",Y61="",Y60=""),1,"")</f>
        <v/>
      </c>
      <c r="Z62" s="54" t="str">
        <f>IF(AND(Z$30=V62,Y62="",Z61="",Z60=""),1,"")</f>
        <v/>
      </c>
      <c r="AA62" s="52" t="str">
        <f>IF(AND(AA$30=$V$62,AA60="",AA61="",SUM($Y$62:Z62)=0),1,"")</f>
        <v/>
      </c>
      <c r="AB62" s="52" t="str">
        <f>IF(AND(AB$30=$V$62,AB60="",AB61="",SUM($Y$62:AA62)=0),1,"")</f>
        <v/>
      </c>
      <c r="AC62" s="52" t="str">
        <f>IF(AND(AC$30=$V$62,AC60="",AC61="",SUM($Y$62:AB62)=0),1,"")</f>
        <v/>
      </c>
      <c r="AD62" s="52" t="str">
        <f>IF(AND(AD$30=$V$62,AD60="",AD61="",SUM($Y$62:AC62)=0),1,"")</f>
        <v/>
      </c>
      <c r="AE62" s="52" t="str">
        <f>IF(AND(AE$30=$V$62,AE60="",AE61="",SUM($Y$62:AD62)=0),1,"")</f>
        <v/>
      </c>
      <c r="AF62" s="52" t="str">
        <f>IF(AND(AF$30=$V$62,AF60="",AF61="",SUM($Y$62:AE62)=0),1,"")</f>
        <v/>
      </c>
      <c r="AG62" s="52" t="str">
        <f>IF(AND(AG$30=$V$62,AG60="",AG61="",SUM($Y$62:AF62)=0),1,"")</f>
        <v/>
      </c>
      <c r="AH62" s="52" t="str">
        <f>IF(AND(AH$30=$V$62,AH60="",AH61="",SUM($Y$62:AG62)=0),1,"")</f>
        <v/>
      </c>
      <c r="AI62" s="52" t="str">
        <f>IF(AND(AI$30=$V$62,AI60="",AI61="",SUM($Y$62:AH62)=0),1,"")</f>
        <v/>
      </c>
      <c r="AJ62" s="52" t="str">
        <f>IF(AND(AJ$30=$V$62,AJ60="",AJ61="",SUM($Y$62:AI62)=0),1,"")</f>
        <v/>
      </c>
      <c r="AK62" s="52" t="str">
        <f>IF(AND(AK$30=$V$62,AK60="",AK61="",SUM($Y$62:AJ62)=0),1,"")</f>
        <v/>
      </c>
    </row>
    <row r="65" spans="15:39">
      <c r="R65" s="282" t="str">
        <f>IF(W65=1,$W$3,IF(X65=1,$X$3,IF(Y65=1,$Y$3,IF(Z65=1,$Z$3,IF(AA65=1,$AA$3,IF(AB65=1,$AB$3,IF(AC65=1,$AC$3,IF(AD65=1,$AD$3,IF(AE65=1,$AE$3,IF(AF65=1,$AF$3,IF(AG65=1,$AG$3,IF(AH65=1,$AH$3,IF(AI65=1,$AI$3,IF(AJ65=1,$AJ$3,IF(AK65=1,$AK$3,"")))))))))))))))</f>
        <v/>
      </c>
      <c r="S65" s="282" t="str">
        <f>IF(U65=1,U$9,IF(V65=1,V$9,IF(W65=1,W$9,IF(X65=1,X$9,IF(Y65=1,Y$9,IF(Z65=1,Z$9,IF(AA65=1,AA$9,IF(AB65=1,AB$9,IF(AC65=1,AC$9,IF(AD65=1,AD$9,IF(AE65=1,AE$9,"")))))))))))</f>
        <v/>
      </c>
      <c r="T65" s="285" t="s">
        <v>75</v>
      </c>
      <c r="U65" s="42"/>
      <c r="V65" s="35" t="s">
        <v>118</v>
      </c>
      <c r="W65" s="59" t="str">
        <f>IF($V$65=$W$30,1,"")</f>
        <v/>
      </c>
      <c r="X65" s="59" t="str">
        <f>IF(AND($V$65=$X$30,W65=""),1,"")</f>
        <v/>
      </c>
      <c r="Y65" s="59" t="str">
        <f>IF(AND($V$65=$Y$30,X65="",W65=""),1,"")</f>
        <v/>
      </c>
      <c r="Z65" s="59" t="str">
        <f>IF(AND($V$65=$Z$30,W65="",X65="",Y65=""),1,"")</f>
        <v/>
      </c>
      <c r="AA65" s="59" t="str">
        <f>IF(AND($V$65=$AA$30,X65="",Y65="",Z65="",W65=""),1,"")</f>
        <v/>
      </c>
      <c r="AB65" s="59" t="str">
        <f>IF(AND($V$65=$AB$30,Y65="",Z65="",AA65="",X65="",W65=""),1,"")</f>
        <v/>
      </c>
      <c r="AC65" s="59" t="str">
        <f>IF(AND($V$65=AC55,Z65="",AA65="",AB65="",Y65="",X65="",W65=""),1,"")</f>
        <v/>
      </c>
      <c r="AD65" s="59" t="str">
        <f>IF(AND($V$65=AD30,AA65="",AB65="",AC65="",Z65="",Y65="",X65="",W65=""),1,"")</f>
        <v/>
      </c>
      <c r="AE65" s="59" t="str">
        <f>IF(AND($V$65=$AE$30,AB65="",AC65="",AD65="",AA65="",Z65="",Y65="",X65="",W65=""),1,"")</f>
        <v/>
      </c>
      <c r="AF65" s="59" t="str">
        <f>IF(AND($V$65=$AF$30,AC65="",AD65="",AE65="",AB65="",AA65="",Z65="",Y65="",X65="",W65=""),1,"")</f>
        <v/>
      </c>
      <c r="AG65" s="59" t="str">
        <f>IF(AND($V$65=$AG$30,AD65="",AE65="",AF65="",AC65="",AB65="",AA65="",Z65="",Y65="",X65="",W65=""),1,"")</f>
        <v/>
      </c>
      <c r="AH65" s="59" t="str">
        <f>IF(AND($V$65=$AH$30,AE65="",AF65="",AG65="",AD65="",AC65="",AB65="",AA65="",Z65="",Y65="",X65="",W65=""),1,"")</f>
        <v/>
      </c>
      <c r="AI65" s="59" t="str">
        <f>IF(AND($V$65=$AI$30,AF65="",AG65="",AH65="",AE65="",AD65="",AC65="",AB65="",AA65="",Z65="",Y65="",X65="",W65=""),1,"")</f>
        <v/>
      </c>
      <c r="AJ65" s="59" t="str">
        <f>IF(AND($V$65=$AJ$30,AG65="",AH65="",AI65="",AF65="",AE65="",AD65="",AC65="",AB65="",AA65="",Z65="",Y65="",X65="",W65=""),1,"")</f>
        <v/>
      </c>
      <c r="AK65" s="59" t="str">
        <f>IF(AND($V$65=$AK$30,AH65="",AI65="",AJ65="",AG65="",AF65="",AE65="",AD65="",AC65="",AB65="",AA65="",Z65="",Y65="",X65="",W65=""),1,"")</f>
        <v/>
      </c>
    </row>
    <row r="66" spans="15:39">
      <c r="R66" s="282" t="str">
        <f>IF(W66=1,$W$3,IF(X66=1,$X$3,IF(Y66=1,$Y$3,IF(Z66=1,$Z$3,IF(AA66=1,$AA$3,IF(AB66=1,$AB$3,IF(AC66=1,$AC$3,IF(AD66=1,$AD$3,IF(AE66=1,$AE$3,IF(AF66=1,$AF$3,IF(AG66=1,$AG$3,IF(AH66=1,$AH$3,IF(AI66=1,$AI$3,IF(AJ66=1,$AJ$3,IF(AK66=1,$AK$3,"")))))))))))))))</f>
        <v/>
      </c>
      <c r="S66" s="282" t="str">
        <f>IF(U66=1,U$9,IF(V66=1,V$9,IF(W66=1,W$9,IF(X66=1,X$9,IF(Y66=1,Y$9,IF(Z66=1,Z$9,IF(AA66=1,AA$9,IF(AB66=1,AB$9,IF(AC66=1,AC$9,IF(AD66=1,AD$9,IF(AE66=1,AE$9,"")))))))))))</f>
        <v/>
      </c>
      <c r="T66" s="285"/>
      <c r="U66" s="42"/>
      <c r="V66" s="35" t="s">
        <v>118</v>
      </c>
      <c r="W66" s="47"/>
      <c r="X66" s="49" t="str">
        <f>IF(AND(X$30=$V$66,W66="",X65=""),1,"")</f>
        <v/>
      </c>
      <c r="Y66" s="49" t="str">
        <f>IF(AND(Y$30=$V$66,X66="",Y65=""),1,"")</f>
        <v/>
      </c>
      <c r="Z66" s="49" t="str">
        <f>IF(AND(Z$30=$V$66,Y66="",Z65=""),1,"")</f>
        <v/>
      </c>
      <c r="AA66" s="50" t="str">
        <f>IF(AND(AA$30=$V$66,AA65="",SUM($X$66:Z66)=0),1,"")</f>
        <v/>
      </c>
      <c r="AB66" s="50" t="str">
        <f>IF(AND(AB$30=$V$66,AB65="",SUM($X$66:AA66)=0),1,"")</f>
        <v/>
      </c>
      <c r="AC66" s="50" t="str">
        <f>IF(AND(AC$30=$V$66,AC65="",SUM($X$66:AB66)=0),1,"")</f>
        <v/>
      </c>
      <c r="AD66" s="50" t="str">
        <f>IF(AND(AD$30=$V$66,AD65="",SUM($X$66:AC66)=0),1,"")</f>
        <v/>
      </c>
      <c r="AE66" s="50" t="str">
        <f>IF(AND(AE$30=$V$66,AE65="",SUM($X$66:AD66)=0),1,"")</f>
        <v/>
      </c>
      <c r="AF66" s="50" t="str">
        <f>IF(AND(AF$30=$V$66,AF65="",SUM($X$66:AE66)=0),1,"")</f>
        <v/>
      </c>
      <c r="AG66" s="50" t="str">
        <f>IF(AND(AG$30=$V$66,AG65="",SUM($X$66:AF66)=0),1,"")</f>
        <v/>
      </c>
      <c r="AH66" s="50" t="str">
        <f>IF(AND(AH$30=$V$66,AH65="",SUM($X$66:AG66)=0),1,"")</f>
        <v/>
      </c>
      <c r="AI66" s="50" t="str">
        <f>IF(AND(AI$30=$V$66,AI65="",SUM($X$66:AH66)=0),1,"")</f>
        <v/>
      </c>
      <c r="AJ66" s="50" t="str">
        <f>IF(AND(AJ$30=$V$66,AJ65="",SUM($X$66:AI66)=0),1,"")</f>
        <v/>
      </c>
      <c r="AK66" s="50" t="str">
        <f>IF(AND(AK$30=$V$66,AK65="",SUM($X$66:AJ66)=0),1,"")</f>
        <v/>
      </c>
    </row>
    <row r="67" spans="15:39">
      <c r="R67" s="282" t="str">
        <f>IF(W67=1,$W$3,IF(X67=1,$X$3,IF(Y67=1,$Y$3,IF(Z67=1,$Z$3,IF(AA67=1,$AA$3,IF(AB67=1,$AB$3,IF(AC67=1,$AC$3,IF(AD67=1,$AD$3,IF(AE67=1,$AE$3,IF(AF67=1,$AF$3,IF(AG67=1,$AG$3,IF(AH67=1,$AH$3,IF(AI67=1,$AI$3,IF(AJ67=1,$AJ$3,IF(AK67=1,$AK$3,"")))))))))))))))</f>
        <v/>
      </c>
      <c r="S67" s="282" t="str">
        <f>IF(U67=1,U$9,IF(V67=1,V$9,IF(W67=1,W$9,IF(X67=1,X$9,IF(Y67=1,Y$9,IF(Z67=1,Z$9,IF(AA67=1,AA$9,IF(AB67=1,AB$9,IF(AC67=1,AC$9,IF(AD67=1,AD$9,IF(AE67=1,AE$9,"")))))))))))</f>
        <v/>
      </c>
      <c r="T67" s="285"/>
      <c r="U67" s="44"/>
      <c r="V67" s="35" t="s">
        <v>118</v>
      </c>
      <c r="W67" s="47"/>
      <c r="X67" s="47"/>
      <c r="Y67" s="51" t="str">
        <f>IF(AND(Y$30=V67,X67="",Y66="",Y65=""),1,"")</f>
        <v/>
      </c>
      <c r="Z67" s="54" t="str">
        <f>IF(AND(Z$30=V67,Y67="",Z66="",Z65=""),1,"")</f>
        <v/>
      </c>
      <c r="AA67" s="52" t="str">
        <f>IF(AND(AA$30=$V$67,AA65="",AA66="",SUM($Y$67:Z67)=0),1,"")</f>
        <v/>
      </c>
      <c r="AB67" s="52" t="str">
        <f>IF(AND(AB$30=$V$67,AB65="",AB66="",SUM($Y$67:AA67)=0),1,"")</f>
        <v/>
      </c>
      <c r="AC67" s="52" t="str">
        <f>IF(AND(AC$30=$V$67,AC65="",AC66="",SUM($Y$67:AB67)=0),1,"")</f>
        <v/>
      </c>
      <c r="AD67" s="52" t="str">
        <f>IF(AND(AD$30=$V$67,AD65="",AD66="",SUM($Y$67:AC67)=0),1,"")</f>
        <v/>
      </c>
      <c r="AE67" s="52" t="str">
        <f>IF(AND(AE$30=$V$67,AE65="",AE66="",SUM($Y$67:AD67)=0),1,"")</f>
        <v/>
      </c>
      <c r="AF67" s="52" t="str">
        <f>IF(AND(AF$30=$V$67,AF65="",AF66="",SUM($Y$67:AE67)=0),1,"")</f>
        <v/>
      </c>
      <c r="AG67" s="52" t="str">
        <f>IF(AND(AG$30=$V$67,AG65="",AG66="",SUM($Y$67:AF67)=0),1,"")</f>
        <v/>
      </c>
      <c r="AH67" s="52" t="str">
        <f>IF(AND(AH$30=$V$67,AH65="",AH66="",SUM($Y$67:AG67)=0),1,"")</f>
        <v/>
      </c>
      <c r="AI67" s="52" t="str">
        <f>IF(AND(AI$30=$V$67,AI65="",AI66="",SUM($Y$67:AH67)=0),1,"")</f>
        <v/>
      </c>
      <c r="AJ67" s="52" t="str">
        <f>IF(AND(AJ$30=$V$67,AJ65="",AJ66="",SUM($Y$67:AI67)=0),1,"")</f>
        <v/>
      </c>
      <c r="AK67" s="52" t="str">
        <f>IF(AND(AK$30=$V$67,AK65="",AK66="",SUM($Y$67:AJ67)=0),1,"")</f>
        <v/>
      </c>
    </row>
    <row r="71" spans="15:39">
      <c r="O71" s="28" t="str">
        <f>V71</f>
        <v>Mardi</v>
      </c>
      <c r="P71" s="60">
        <f>LEN(Q71)</f>
        <v>0</v>
      </c>
      <c r="Q71" s="353" t="str">
        <f>(CONCATENATE(IF(W71=1,CONCATENATE("-",W$3,"(",W10,")"),""),IF(X71=1,CONCATENATE("-",X$3,"(",X10,")"),""),IF(Y71=1,CONCATENATE("-",Y$3,"(",Y10,")"),""),IF(Z71=1,CONCATENATE("-",Z$3,"(",Z10,")"),""),IF(AA71=1,CONCATENATE("-",AA$3,"(",AA10,")"),""),IF(AB71=1,CONCATENATE("-",AB$3,"(",AB10,")"),""),IF(AC71=1,CONCATENATE("-",AC$3,"(",AC10,")"),""),IF(AD71=1,CONCATENATE("-",AD$3,"(",AD10,")"),""),IF(AE71=1,CONCATENATE("-",AE$3,"(",AE10,")"),""),IF(AF71=1,CONCATENATE("-",AF$3,"(",AF10,")"),""),IF(AG71=1,CONCATENATE("-",AG$3,"(",AG10,")"),""),IF(AH71=1,CONCATENATE("-",AH$3,"(",AH10,")"),""),IF(AI71=1,CONCATENATE("-",AI$3,"(",AI10,")"),""),IF(AJ71=1,CONCATENATE("-",AJ$3,"(",AJ10,")"),""),IF(AK71=1,CONCATENATE("-",AK$3,"(",AK10,")"),"")))</f>
        <v/>
      </c>
      <c r="R71" s="353"/>
      <c r="S71" s="353"/>
      <c r="V71" t="str">
        <f>V10</f>
        <v>Mardi</v>
      </c>
      <c r="W71" s="49" t="str">
        <f t="shared" ref="W71:AK71" si="11">IF((COUNTIF(W10,$AM$71)+COUNTIF(W10,$AM$72)+COUNTIF(W10,$AM$73)+COUNTIF(W10,$AM$74)+COUNTIF(W10,$AM$75)+COUNTIF(W10,$AM$76)+COUNTIF(W10,$AM$77)+COUNTIF(W10,$AM$78)+COUNTIF(W10,$AM$79)+COUNTIF(W10,$AM$80)+COUNTIF(W10,$AM$81))=0,"",COUNTIF(W10,$AM$71)+COUNTIF(W10,$AM$72)+COUNTIF(W10,$AM$73)+COUNTIF(W10,$AM$74)+COUNTIF(W10,$AM$75)+COUNTIF(W10,$AM$76)+COUNTIF(W10,$AM$77)+COUNTIF(W10,$AM$78)+COUNTIF(W10,$AM$79)+COUNTIF(W10,$AM$80)+COUNTIF(W10,$AM$81))</f>
        <v/>
      </c>
      <c r="X71" s="49" t="str">
        <f t="shared" si="11"/>
        <v/>
      </c>
      <c r="Y71" s="49" t="str">
        <f t="shared" si="11"/>
        <v/>
      </c>
      <c r="Z71" s="49" t="str">
        <f t="shared" si="11"/>
        <v/>
      </c>
      <c r="AA71" s="49" t="str">
        <f t="shared" si="11"/>
        <v/>
      </c>
      <c r="AB71" s="49" t="str">
        <f t="shared" si="11"/>
        <v/>
      </c>
      <c r="AC71" s="49" t="str">
        <f t="shared" si="11"/>
        <v/>
      </c>
      <c r="AD71" s="49" t="str">
        <f t="shared" si="11"/>
        <v/>
      </c>
      <c r="AE71" s="49" t="str">
        <f t="shared" si="11"/>
        <v/>
      </c>
      <c r="AF71" s="49" t="str">
        <f t="shared" si="11"/>
        <v/>
      </c>
      <c r="AG71" s="49" t="str">
        <f t="shared" si="11"/>
        <v/>
      </c>
      <c r="AH71" s="49" t="str">
        <f t="shared" si="11"/>
        <v/>
      </c>
      <c r="AI71" s="49" t="str">
        <f t="shared" si="11"/>
        <v/>
      </c>
      <c r="AJ71" s="49" t="str">
        <f t="shared" si="11"/>
        <v/>
      </c>
      <c r="AK71" s="49" t="str">
        <f t="shared" si="11"/>
        <v/>
      </c>
      <c r="AM71" t="s">
        <v>84</v>
      </c>
    </row>
    <row r="72" spans="15:39">
      <c r="O72" s="28" t="str">
        <f t="shared" ref="O72:O77" si="12">V72</f>
        <v>Mercredi</v>
      </c>
      <c r="P72" s="60">
        <f t="shared" ref="P72:P77" si="13">LEN(Q72)</f>
        <v>0</v>
      </c>
      <c r="Q72" s="353" t="str">
        <f>(CONCATENATE(IF(W72=1,CONCATENATE("-",W$3,"(",W11,")"),""),IF(X72=1,CONCATENATE("-",X$3,"(",X11,")"),""),IF(Y72=1,CONCATENATE("-",Y$3,"(",Y11,")"),""),IF(Z72=1,CONCATENATE("-",Z$3,"(",Z11,")"),""),IF(AA72=1,CONCATENATE("-",AA$3,"(",AA11,")"),""),IF(AB72=1,CONCATENATE("-",AB$3,"(",AB11,")"),""),IF(AC72=1,CONCATENATE("-",AC$3,"(",AC11,")"),""),IF(AD72=1,CONCATENATE("-",AD$3,"(",AD11,")"),""),IF(AE72=1,CONCATENATE("-",AE$3,"(",AE11,")"),""),IF(AF72=1,CONCATENATE("-",AF$3,"(",AF11,")"),""),IF(AG72=1,CONCATENATE("-",AG$3,"(",AG11,")"),""),IF(AH72=1,CONCATENATE("-",AH$3,"(",AH11,")"),""),IF(AI72=1,CONCATENATE("-",AI$3,"(",AI11,")"),""),IF(AJ72=1,CONCATENATE("-",AJ$3,"(",AJ11,")"),""),IF(AK72=1,CONCATENATE("-",AK$3,"(",AK11,")"),"")))</f>
        <v/>
      </c>
      <c r="R72" s="353"/>
      <c r="S72" s="353"/>
      <c r="V72" t="str">
        <f>V11</f>
        <v>Mercredi</v>
      </c>
      <c r="W72" s="49" t="str">
        <f t="shared" ref="W72:AK72" si="14">IF((COUNTIF(W11,$AM$71)+COUNTIF(W11,$AM$72)+COUNTIF(W11,$AM$73)+COUNTIF(W11,$AM$74)+COUNTIF(W11,$AM$75)+COUNTIF(W11,$AM$76)+COUNTIF(W11,$AM$77)+COUNTIF(W11,$AM$78)+COUNTIF(W11,$AM$79)+COUNTIF(W11,$AM$80)+COUNTIF(W11,$AM$81))=0,"",COUNTIF(W11,$AM$71)+COUNTIF(W11,$AM$72)+COUNTIF(W11,$AM$73)+COUNTIF(W11,$AM$74)+COUNTIF(W11,$AM$75)+COUNTIF(W11,$AM$76)+COUNTIF(W11,$AM$77)+COUNTIF(W11,$AM$78)+COUNTIF(W11,$AM$79)+COUNTIF(W11,$AM$80)+COUNTIF(W11,$AM$81))</f>
        <v/>
      </c>
      <c r="X72" s="49" t="str">
        <f t="shared" si="14"/>
        <v/>
      </c>
      <c r="Y72" s="49" t="str">
        <f t="shared" si="14"/>
        <v/>
      </c>
      <c r="Z72" s="49" t="str">
        <f t="shared" si="14"/>
        <v/>
      </c>
      <c r="AA72" s="49" t="str">
        <f t="shared" si="14"/>
        <v/>
      </c>
      <c r="AB72" s="49" t="str">
        <f t="shared" si="14"/>
        <v/>
      </c>
      <c r="AC72" s="49" t="str">
        <f t="shared" si="14"/>
        <v/>
      </c>
      <c r="AD72" s="49" t="str">
        <f t="shared" si="14"/>
        <v/>
      </c>
      <c r="AE72" s="49" t="str">
        <f t="shared" si="14"/>
        <v/>
      </c>
      <c r="AF72" s="49" t="str">
        <f t="shared" si="14"/>
        <v/>
      </c>
      <c r="AG72" s="49" t="str">
        <f t="shared" si="14"/>
        <v/>
      </c>
      <c r="AH72" s="49" t="str">
        <f t="shared" si="14"/>
        <v/>
      </c>
      <c r="AI72" s="49" t="str">
        <f t="shared" si="14"/>
        <v/>
      </c>
      <c r="AJ72" s="49" t="str">
        <f t="shared" si="14"/>
        <v/>
      </c>
      <c r="AK72" s="49" t="str">
        <f t="shared" si="14"/>
        <v/>
      </c>
      <c r="AM72" t="s">
        <v>85</v>
      </c>
    </row>
    <row r="73" spans="15:39">
      <c r="O73" s="28" t="str">
        <f t="shared" si="12"/>
        <v>Jeudi</v>
      </c>
      <c r="P73" s="60">
        <f t="shared" si="13"/>
        <v>0</v>
      </c>
      <c r="Q73" s="353" t="str">
        <f>(CONCATENATE(IF(W73=1,CONCATENATE("-",W$3,"(",W12,")"),""),IF(X73=1,CONCATENATE("-",X$3,"(",X12,")"),""),IF(Y73=1,CONCATENATE("-",Y$3,"(",Y12,")"),""),IF(Z73=1,CONCATENATE("-",Z$3,"(",Z12,")"),""),IF(AA73=1,CONCATENATE("-",AA$3,"(",AA12,")"),""),IF(AB73=1,CONCATENATE("-",AB$3,"(",AB12,")"),""),IF(AC73=1,CONCATENATE("-",AC$3,"(",AC12,")"),""),IF(AD73=1,CONCATENATE("-",AD$3,"(",AD12,")"),""),IF(AE73=1,CONCATENATE("-",AE$3,"(",AE12,")"),""),IF(AF73=1,CONCATENATE("-",AF$3,"(",AF12,")"),""),IF(AG73=1,CONCATENATE("-",AG$3,"(",AG12,")"),""),IF(AH73=1,CONCATENATE("-",AH$3,"(",AH12,")"),""),IF(AI73=1,CONCATENATE("-",AI$3,"(",AI12,")"),""),IF(AJ73=1,CONCATENATE("-",AJ$3,"(",AJ12,")"),""),IF(AK73=1,CONCATENATE("-",AK$3,"(",AK12,")"),"")))</f>
        <v/>
      </c>
      <c r="R73" s="353"/>
      <c r="S73" s="353"/>
      <c r="V73" t="str">
        <f>V12</f>
        <v>Jeudi</v>
      </c>
      <c r="W73" s="49" t="str">
        <f t="shared" ref="W73:AK73" si="15">IF((COUNTIF(W12,$AM$71)+COUNTIF(W12,$AM$72)+COUNTIF(W12,$AM$73)+COUNTIF(W12,$AM$74)+COUNTIF(W12,$AM$75)+COUNTIF(W12,$AM$76)+COUNTIF(W12,$AM$77)+COUNTIF(W12,$AM$78)+COUNTIF(W12,$AM$79)+COUNTIF(W12,$AM$80)+COUNTIF(W12,$AM$81))=0,"",COUNTIF(W12,$AM$71)+COUNTIF(W12,$AM$72)+COUNTIF(W12,$AM$73)+COUNTIF(W12,$AM$74)+COUNTIF(W12,$AM$75)+COUNTIF(W12,$AM$76)+COUNTIF(W12,$AM$77)+COUNTIF(W12,$AM$78)+COUNTIF(W12,$AM$79)+COUNTIF(W12,$AM$80)+COUNTIF(W12,$AM$81))</f>
        <v/>
      </c>
      <c r="X73" s="49" t="str">
        <f t="shared" si="15"/>
        <v/>
      </c>
      <c r="Y73" s="49" t="str">
        <f t="shared" si="15"/>
        <v/>
      </c>
      <c r="Z73" s="49" t="str">
        <f t="shared" si="15"/>
        <v/>
      </c>
      <c r="AA73" s="49" t="str">
        <f t="shared" si="15"/>
        <v/>
      </c>
      <c r="AB73" s="49" t="str">
        <f t="shared" si="15"/>
        <v/>
      </c>
      <c r="AC73" s="49" t="str">
        <f t="shared" si="15"/>
        <v/>
      </c>
      <c r="AD73" s="49" t="str">
        <f t="shared" si="15"/>
        <v/>
      </c>
      <c r="AE73" s="49" t="str">
        <f t="shared" si="15"/>
        <v/>
      </c>
      <c r="AF73" s="49" t="str">
        <f t="shared" si="15"/>
        <v/>
      </c>
      <c r="AG73" s="49" t="str">
        <f t="shared" si="15"/>
        <v/>
      </c>
      <c r="AH73" s="49" t="str">
        <f t="shared" si="15"/>
        <v/>
      </c>
      <c r="AI73" s="49" t="str">
        <f t="shared" si="15"/>
        <v/>
      </c>
      <c r="AJ73" s="49" t="str">
        <f t="shared" si="15"/>
        <v/>
      </c>
      <c r="AK73" s="49" t="str">
        <f t="shared" si="15"/>
        <v/>
      </c>
      <c r="AM73" t="s">
        <v>190</v>
      </c>
    </row>
    <row r="74" spans="15:39">
      <c r="O74" s="28" t="str">
        <f t="shared" si="12"/>
        <v>Vendredi</v>
      </c>
      <c r="P74" s="60">
        <f t="shared" si="13"/>
        <v>0</v>
      </c>
      <c r="Q74" s="353" t="str">
        <f t="shared" ref="Q74:Q77" si="16">(CONCATENATE(IF(W74=1,CONCATENATE("-",W$3,"(",W13,")"),""),IF(X74=1,CONCATENATE("-",X$3,"(",X13,")"),""),IF(Y74=1,CONCATENATE("-",Y$3,"(",Y13,")"),""),IF(Z74=1,CONCATENATE("-",Z$3,"(",Z13,")"),""),IF(AA74=1,CONCATENATE("-",AA$3,"(",AA13,")"),""),IF(AB74=1,CONCATENATE("-",AB$3,"(",AB13,")"),""),IF(AC74=1,CONCATENATE("-",AC$3,"(",AC13,")"),""),IF(AD74=1,CONCATENATE("-",AD$3,"(",AD13,")"),""),IF(AE74=1,CONCATENATE("-",AE$3,"(",AE13,")"),""),IF(AF74=1,CONCATENATE("-",AF$3,"(",AF13,")"),""),IF(AG74=1,CONCATENATE("-",AG$3,"(",AG13,")"),""),IF(AH74=1,CONCATENATE("-",AH$3,"(",AH13,")"),""),IF(AI74=1,CONCATENATE("-",AI$3,"(",AI13,")"),""),IF(AJ74=1,CONCATENATE("-",AJ$3,"(",AJ13,")"),""),IF(AK74=1,CONCATENATE("-",AK$3,"(",AK13,")"),"")))</f>
        <v/>
      </c>
      <c r="R74" s="353"/>
      <c r="S74" s="353"/>
      <c r="V74" t="str">
        <f t="shared" ref="V74:V77" si="17">V13</f>
        <v>Vendredi</v>
      </c>
      <c r="W74" s="49" t="str">
        <f t="shared" ref="W74:AK74" si="18">IF((COUNTIF(W13,$AM$71)+COUNTIF(W13,$AM$72)+COUNTIF(W13,$AM$73)+COUNTIF(W13,$AM$74)+COUNTIF(W13,$AM$75)+COUNTIF(W13,$AM$76)+COUNTIF(W13,$AM$77)+COUNTIF(W13,$AM$78)+COUNTIF(W13,$AM$79)+COUNTIF(W13,$AM$80)+COUNTIF(W13,$AM$81))=0,"",COUNTIF(W13,$AM$71)+COUNTIF(W13,$AM$72)+COUNTIF(W13,$AM$73)+COUNTIF(W13,$AM$74)+COUNTIF(W13,$AM$75)+COUNTIF(W13,$AM$76)+COUNTIF(W13,$AM$77)+COUNTIF(W13,$AM$78)+COUNTIF(W13,$AM$79)+COUNTIF(W13,$AM$80)+COUNTIF(W13,$AM$81))</f>
        <v/>
      </c>
      <c r="X74" s="49" t="str">
        <f t="shared" si="18"/>
        <v/>
      </c>
      <c r="Y74" s="49" t="str">
        <f t="shared" si="18"/>
        <v/>
      </c>
      <c r="Z74" s="49" t="str">
        <f t="shared" si="18"/>
        <v/>
      </c>
      <c r="AA74" s="49" t="str">
        <f t="shared" si="18"/>
        <v/>
      </c>
      <c r="AB74" s="49" t="str">
        <f t="shared" si="18"/>
        <v/>
      </c>
      <c r="AC74" s="49" t="str">
        <f t="shared" si="18"/>
        <v/>
      </c>
      <c r="AD74" s="49" t="str">
        <f t="shared" si="18"/>
        <v/>
      </c>
      <c r="AE74" s="49" t="str">
        <f t="shared" si="18"/>
        <v/>
      </c>
      <c r="AF74" s="49" t="str">
        <f t="shared" si="18"/>
        <v/>
      </c>
      <c r="AG74" s="49" t="str">
        <f t="shared" si="18"/>
        <v/>
      </c>
      <c r="AH74" s="49" t="str">
        <f t="shared" si="18"/>
        <v/>
      </c>
      <c r="AI74" s="49" t="str">
        <f t="shared" si="18"/>
        <v/>
      </c>
      <c r="AJ74" s="49" t="str">
        <f t="shared" si="18"/>
        <v/>
      </c>
      <c r="AK74" s="49" t="str">
        <f t="shared" si="18"/>
        <v/>
      </c>
      <c r="AM74" t="s">
        <v>86</v>
      </c>
    </row>
    <row r="75" spans="15:39">
      <c r="O75" s="28" t="str">
        <f t="shared" si="12"/>
        <v>Samedi</v>
      </c>
      <c r="P75" s="60">
        <f t="shared" si="13"/>
        <v>0</v>
      </c>
      <c r="Q75" s="353" t="str">
        <f t="shared" si="16"/>
        <v/>
      </c>
      <c r="R75" s="353"/>
      <c r="S75" s="353"/>
      <c r="V75" t="str">
        <f t="shared" si="17"/>
        <v>Samedi</v>
      </c>
      <c r="W75" s="49" t="str">
        <f t="shared" ref="W75:AK75" si="19">IF((COUNTIF(W14,$AM$71)+COUNTIF(W14,$AM$72)+COUNTIF(W14,$AM$73)+COUNTIF(W14,$AM$74)+COUNTIF(W14,$AM$75)+COUNTIF(W14,$AM$76)+COUNTIF(W14,$AM$77)+COUNTIF(W14,$AM$78)+COUNTIF(W14,$AM$79)+COUNTIF(W14,$AM$80)+COUNTIF(W14,$AM$81))=0,"",COUNTIF(W14,$AM$71)+COUNTIF(W14,$AM$72)+COUNTIF(W14,$AM$73)+COUNTIF(W14,$AM$74)+COUNTIF(W14,$AM$75)+COUNTIF(W14,$AM$76)+COUNTIF(W14,$AM$77)+COUNTIF(W14,$AM$78)+COUNTIF(W14,$AM$79)+COUNTIF(W14,$AM$80)+COUNTIF(W14,$AM$81))</f>
        <v/>
      </c>
      <c r="X75" s="49" t="str">
        <f t="shared" si="19"/>
        <v/>
      </c>
      <c r="Y75" s="49" t="str">
        <f t="shared" si="19"/>
        <v/>
      </c>
      <c r="Z75" s="49" t="str">
        <f t="shared" si="19"/>
        <v/>
      </c>
      <c r="AA75" s="49" t="str">
        <f t="shared" si="19"/>
        <v/>
      </c>
      <c r="AB75" s="49" t="str">
        <f t="shared" si="19"/>
        <v/>
      </c>
      <c r="AC75" s="49" t="str">
        <f t="shared" si="19"/>
        <v/>
      </c>
      <c r="AD75" s="49" t="str">
        <f t="shared" si="19"/>
        <v/>
      </c>
      <c r="AE75" s="49" t="str">
        <f t="shared" si="19"/>
        <v/>
      </c>
      <c r="AF75" s="49" t="str">
        <f t="shared" si="19"/>
        <v/>
      </c>
      <c r="AG75" s="49" t="str">
        <f t="shared" si="19"/>
        <v/>
      </c>
      <c r="AH75" s="49" t="str">
        <f t="shared" si="19"/>
        <v/>
      </c>
      <c r="AI75" s="49" t="str">
        <f t="shared" si="19"/>
        <v/>
      </c>
      <c r="AJ75" s="49" t="str">
        <f t="shared" si="19"/>
        <v/>
      </c>
      <c r="AK75" s="49" t="str">
        <f t="shared" si="19"/>
        <v/>
      </c>
      <c r="AM75" t="s">
        <v>185</v>
      </c>
    </row>
    <row r="76" spans="15:39">
      <c r="O76" s="28" t="str">
        <f t="shared" si="12"/>
        <v>Dimanche</v>
      </c>
      <c r="P76" s="60">
        <f t="shared" si="13"/>
        <v>0</v>
      </c>
      <c r="Q76" s="353" t="str">
        <f t="shared" si="16"/>
        <v/>
      </c>
      <c r="R76" s="353"/>
      <c r="S76" s="353"/>
      <c r="V76" t="str">
        <f t="shared" si="17"/>
        <v>Dimanche</v>
      </c>
      <c r="W76" s="49" t="str">
        <f t="shared" ref="W76:AK76" si="20">IF((COUNTIF(W15,$AM$71)+COUNTIF(W15,$AM$72)+COUNTIF(W15,$AM$73)+COUNTIF(W15,$AM$74)+COUNTIF(W15,$AM$75)+COUNTIF(W15,$AM$76)+COUNTIF(W15,$AM$77)+COUNTIF(W15,$AM$78)+COUNTIF(W15,$AM$79)+COUNTIF(W15,$AM$80)+COUNTIF(W15,$AM$81))=0,"",COUNTIF(W15,$AM$71)+COUNTIF(W15,$AM$72)+COUNTIF(W15,$AM$73)+COUNTIF(W15,$AM$74)+COUNTIF(W15,$AM$75)+COUNTIF(W15,$AM$76)+COUNTIF(W15,$AM$77)+COUNTIF(W15,$AM$78)+COUNTIF(W15,$AM$79)+COUNTIF(W15,$AM$80)+COUNTIF(W15,$AM$81))</f>
        <v/>
      </c>
      <c r="X76" s="49" t="str">
        <f t="shared" si="20"/>
        <v/>
      </c>
      <c r="Y76" s="49" t="str">
        <f t="shared" si="20"/>
        <v/>
      </c>
      <c r="Z76" s="49" t="str">
        <f t="shared" si="20"/>
        <v/>
      </c>
      <c r="AA76" s="49" t="str">
        <f t="shared" si="20"/>
        <v/>
      </c>
      <c r="AB76" s="49" t="str">
        <f t="shared" si="20"/>
        <v/>
      </c>
      <c r="AC76" s="49" t="str">
        <f t="shared" si="20"/>
        <v/>
      </c>
      <c r="AD76" s="49" t="str">
        <f t="shared" si="20"/>
        <v/>
      </c>
      <c r="AE76" s="49" t="str">
        <f t="shared" si="20"/>
        <v/>
      </c>
      <c r="AF76" s="49" t="str">
        <f t="shared" si="20"/>
        <v/>
      </c>
      <c r="AG76" s="49" t="str">
        <f t="shared" si="20"/>
        <v/>
      </c>
      <c r="AH76" s="49" t="str">
        <f t="shared" si="20"/>
        <v/>
      </c>
      <c r="AI76" s="49" t="str">
        <f t="shared" si="20"/>
        <v/>
      </c>
      <c r="AJ76" s="49" t="str">
        <f t="shared" si="20"/>
        <v/>
      </c>
      <c r="AK76" s="49" t="str">
        <f t="shared" si="20"/>
        <v/>
      </c>
      <c r="AM76" t="s">
        <v>87</v>
      </c>
    </row>
    <row r="77" spans="15:39">
      <c r="O77" s="28" t="str">
        <f t="shared" si="12"/>
        <v>Lundi</v>
      </c>
      <c r="P77" s="60">
        <f t="shared" si="13"/>
        <v>0</v>
      </c>
      <c r="Q77" s="353" t="str">
        <f t="shared" si="16"/>
        <v/>
      </c>
      <c r="R77" s="353"/>
      <c r="S77" s="353"/>
      <c r="V77" t="str">
        <f t="shared" si="17"/>
        <v>Lundi</v>
      </c>
      <c r="W77" s="49" t="str">
        <f t="shared" ref="W77:AK77" si="21">IF((COUNTIF(W16,$AM$71)+COUNTIF(W16,$AM$72)+COUNTIF(W16,$AM$73)+COUNTIF(W16,$AM$74)+COUNTIF(W16,$AM$75)+COUNTIF(W16,$AM$76)+COUNTIF(W16,$AM$77)+COUNTIF(W16,$AM$78)+COUNTIF(W16,$AM$79)+COUNTIF(W16,$AM$80)+COUNTIF(W16,$AM$81))=0,"",COUNTIF(W16,$AM$71)+COUNTIF(W16,$AM$72)+COUNTIF(W16,$AM$73)+COUNTIF(W16,$AM$74)+COUNTIF(W16,$AM$75)+COUNTIF(W16,$AM$76)+COUNTIF(W16,$AM$77)+COUNTIF(W16,$AM$78)+COUNTIF(W16,$AM$79)+COUNTIF(W16,$AM$80)+COUNTIF(W16,$AM$81))</f>
        <v/>
      </c>
      <c r="X77" s="49" t="str">
        <f t="shared" si="21"/>
        <v/>
      </c>
      <c r="Y77" s="49" t="str">
        <f t="shared" si="21"/>
        <v/>
      </c>
      <c r="Z77" s="49" t="str">
        <f t="shared" si="21"/>
        <v/>
      </c>
      <c r="AA77" s="49" t="str">
        <f t="shared" si="21"/>
        <v/>
      </c>
      <c r="AB77" s="49" t="str">
        <f t="shared" si="21"/>
        <v/>
      </c>
      <c r="AC77" s="49" t="str">
        <f t="shared" si="21"/>
        <v/>
      </c>
      <c r="AD77" s="49" t="str">
        <f t="shared" si="21"/>
        <v/>
      </c>
      <c r="AE77" s="49" t="str">
        <f t="shared" si="21"/>
        <v/>
      </c>
      <c r="AF77" s="49" t="str">
        <f t="shared" si="21"/>
        <v/>
      </c>
      <c r="AG77" s="49" t="str">
        <f t="shared" si="21"/>
        <v/>
      </c>
      <c r="AH77" s="49" t="str">
        <f t="shared" si="21"/>
        <v/>
      </c>
      <c r="AI77" s="49" t="str">
        <f t="shared" si="21"/>
        <v/>
      </c>
      <c r="AJ77" s="49" t="str">
        <f t="shared" si="21"/>
        <v/>
      </c>
      <c r="AK77" s="49" t="str">
        <f t="shared" si="21"/>
        <v/>
      </c>
      <c r="AM77" t="s">
        <v>88</v>
      </c>
    </row>
    <row r="78" spans="15:39" hidden="1">
      <c r="Q78" s="353"/>
      <c r="R78" s="353"/>
      <c r="S78" s="353"/>
      <c r="W78" s="113" t="str">
        <f t="shared" ref="W78:AK78" si="22">IF((COUNTIF(W10,$AM$71)+COUNTIF(W10,$AM$72)+COUNTIF(W10,$AM$73)+COUNTIF(W10,$AM$74)+COUNTIF(W10,$AM$75)+COUNTIF(W10,$AM$75)+COUNTIF(W10,$AM$76)+COUNTIF(W10,$AM$77)+COUNTIF(W10,$AM$78))=0,"",COUNTIF(W10,$AM$71)+COUNTIF(W10,$AM$72)+COUNTIF(W10,$AM$73)+COUNTIF(W10,$AM$74)+COUNTIF(W10,$AM$75)+COUNTIF(W10,$AM$75)+COUNTIF(W10,$AM$76)+COUNTIF(W10,$AM$77)+COUNTIF(W10,$AM$78))</f>
        <v/>
      </c>
      <c r="X78" s="113" t="str">
        <f t="shared" si="22"/>
        <v/>
      </c>
      <c r="Y78" s="113" t="str">
        <f t="shared" si="22"/>
        <v/>
      </c>
      <c r="Z78" s="113" t="str">
        <f t="shared" si="22"/>
        <v/>
      </c>
      <c r="AA78" s="113" t="str">
        <f t="shared" si="22"/>
        <v/>
      </c>
      <c r="AB78" s="113" t="str">
        <f t="shared" si="22"/>
        <v/>
      </c>
      <c r="AC78" s="113" t="str">
        <f t="shared" si="22"/>
        <v/>
      </c>
      <c r="AD78" s="113" t="str">
        <f t="shared" si="22"/>
        <v/>
      </c>
      <c r="AE78" s="113" t="str">
        <f t="shared" si="22"/>
        <v/>
      </c>
      <c r="AF78" s="113" t="str">
        <f t="shared" si="22"/>
        <v/>
      </c>
      <c r="AG78" s="113" t="str">
        <f t="shared" si="22"/>
        <v/>
      </c>
      <c r="AH78" s="113" t="str">
        <f t="shared" si="22"/>
        <v/>
      </c>
      <c r="AI78" s="113" t="str">
        <f t="shared" si="22"/>
        <v/>
      </c>
      <c r="AJ78" s="113" t="str">
        <f t="shared" si="22"/>
        <v/>
      </c>
      <c r="AK78" s="113" t="str">
        <f t="shared" si="22"/>
        <v/>
      </c>
      <c r="AM78" t="s">
        <v>89</v>
      </c>
    </row>
    <row r="79" spans="15:39">
      <c r="AM79" t="s">
        <v>168</v>
      </c>
    </row>
    <row r="80" spans="15:39">
      <c r="AM80" t="s">
        <v>167</v>
      </c>
    </row>
    <row r="81" spans="39:39">
      <c r="AM81" t="s">
        <v>169</v>
      </c>
    </row>
  </sheetData>
  <customSheetViews>
    <customSheetView guid="{F70ED257-6500-45F9-BB39-25762CB995B7}" hiddenRows="1" hiddenColumns="1">
      <selection activeCell="I3" sqref="I3:K3"/>
      <pageMargins left="0.7" right="0.7" top="0.48958333333333331" bottom="0.75" header="0.3" footer="0.3"/>
      <pageSetup paperSize="9" orientation="landscape" r:id="rId1"/>
    </customSheetView>
    <customSheetView guid="{C4D1E1AA-0767-4155-84D1-B7EC4AEE3A81}" scale="85" showPageBreaks="1" hiddenColumns="1">
      <pane xSplit="1" ySplit="2" topLeftCell="B3" activePane="bottomRight" state="frozen"/>
      <selection pane="bottomRight" activeCell="J33" sqref="J33"/>
      <pageMargins left="0.7" right="0.7" top="0.48958333333333331" bottom="0.75" header="0.3" footer="0.3"/>
      <pageSetup paperSize="9" orientation="landscape" r:id="rId2"/>
      <headerFooter>
        <oddFooter>&amp;L&amp;10&amp;Z&amp;F&amp;RLDC Bourgogne                                   &amp;D     &amp;T</oddFooter>
      </headerFooter>
    </customSheetView>
    <customSheetView guid="{E24660A2-A9A5-4194-AFCA-3DC0C806A436}" hiddenRows="1" hiddenColumns="1">
      <selection activeCell="I3" sqref="I3:K3"/>
      <pageMargins left="0.7" right="0.7" top="0.48958333333333331" bottom="0.75" header="0.3" footer="0.3"/>
      <pageSetup paperSize="9" orientation="landscape" r:id="rId3"/>
    </customSheetView>
    <customSheetView guid="{7C6D0D25-5827-46F5-8AC0-AA27A1AF4EDF}" showPageBreaks="1" hiddenRows="1" hiddenColumns="1">
      <selection activeCell="N6" sqref="N6"/>
      <pageMargins left="0.7" right="0.7" top="0.48958333333333331" bottom="0.75" header="0.3" footer="0.3"/>
      <pageSetup paperSize="9" orientation="landscape" r:id="rId4"/>
    </customSheetView>
    <customSheetView guid="{8B8DDDCA-ED87-44BD-AF41-39F5DF03A87F}" hiddenColumns="1" topLeftCell="A4">
      <selection activeCell="N16" sqref="N16"/>
      <pageMargins left="0.7" right="0.7" top="0.48958333333333331" bottom="0.75" header="0.3" footer="0.3"/>
      <pageSetup paperSize="9" orientation="landscape" r:id="rId5"/>
    </customSheetView>
    <customSheetView guid="{E6F3DB2E-FA8C-4919-8600-AEC7CECDCAA8}" scale="85" showPageBreaks="1" hiddenColumns="1">
      <selection activeCell="I3" sqref="I3:K3"/>
      <pageMargins left="0.7" right="0.7" top="0.48958333333333331" bottom="0.75" header="0.3" footer="0.3"/>
      <pageSetup paperSize="9" orientation="landscape" r:id="rId6"/>
      <headerFooter>
        <oddFooter>&amp;R&amp;D     &amp;T</oddFooter>
      </headerFooter>
    </customSheetView>
    <customSheetView guid="{C40A97C5-2357-461D-87DA-466F47D8D674}" showPageBreaks="1" hiddenRows="1" hiddenColumns="1">
      <selection activeCell="M11" sqref="M11"/>
      <pageMargins left="0.7" right="0.7" top="0.48958333333333331" bottom="0.75" header="0.3" footer="0.3"/>
      <pageSetup paperSize="9" orientation="landscape" r:id="rId7"/>
    </customSheetView>
    <customSheetView guid="{54485540-756B-4F55-9139-53D6EA279739}" hiddenRows="1" hiddenColumns="1">
      <selection activeCell="I3" sqref="I3:K3"/>
      <pageMargins left="0.7" right="0.7" top="0.48958333333333331" bottom="0.75" header="0.3" footer="0.3"/>
      <pageSetup paperSize="9" orientation="landscape" r:id="rId8"/>
    </customSheetView>
  </customSheetViews>
  <mergeCells count="104">
    <mergeCell ref="E11:F12"/>
    <mergeCell ref="D9:D10"/>
    <mergeCell ref="D15:D16"/>
    <mergeCell ref="G9:H10"/>
    <mergeCell ref="G15:H16"/>
    <mergeCell ref="F23:L23"/>
    <mergeCell ref="D11:D12"/>
    <mergeCell ref="D13:D14"/>
    <mergeCell ref="D7:D8"/>
    <mergeCell ref="E7:F8"/>
    <mergeCell ref="G7:H8"/>
    <mergeCell ref="I7:K7"/>
    <mergeCell ref="I8:K8"/>
    <mergeCell ref="I9:K9"/>
    <mergeCell ref="I10:K10"/>
    <mergeCell ref="I15:K15"/>
    <mergeCell ref="I16:K16"/>
    <mergeCell ref="F18:L18"/>
    <mergeCell ref="F19:L19"/>
    <mergeCell ref="F20:L20"/>
    <mergeCell ref="F21:L21"/>
    <mergeCell ref="F22:L22"/>
    <mergeCell ref="I12:K12"/>
    <mergeCell ref="I11:K11"/>
    <mergeCell ref="G11:H12"/>
    <mergeCell ref="E3:F3"/>
    <mergeCell ref="G3:H3"/>
    <mergeCell ref="G5:H6"/>
    <mergeCell ref="I5:K5"/>
    <mergeCell ref="I6:K6"/>
    <mergeCell ref="R29:S30"/>
    <mergeCell ref="R31:S31"/>
    <mergeCell ref="T31:T33"/>
    <mergeCell ref="R32:S32"/>
    <mergeCell ref="R33:S33"/>
    <mergeCell ref="E13:F14"/>
    <mergeCell ref="G13:H14"/>
    <mergeCell ref="I13:K13"/>
    <mergeCell ref="I14:K14"/>
    <mergeCell ref="B4:L4"/>
    <mergeCell ref="D5:D6"/>
    <mergeCell ref="E5:F6"/>
    <mergeCell ref="B3:D3"/>
    <mergeCell ref="I3:K3"/>
    <mergeCell ref="B5:C8"/>
    <mergeCell ref="B9:C16"/>
    <mergeCell ref="B18:D23"/>
    <mergeCell ref="E9:F10"/>
    <mergeCell ref="E15:F16"/>
    <mergeCell ref="R52:S52"/>
    <mergeCell ref="R55:S55"/>
    <mergeCell ref="T55:T57"/>
    <mergeCell ref="R56:S56"/>
    <mergeCell ref="R57:S57"/>
    <mergeCell ref="R60:S60"/>
    <mergeCell ref="T60:T62"/>
    <mergeCell ref="R61:S61"/>
    <mergeCell ref="R35:S35"/>
    <mergeCell ref="T35:T37"/>
    <mergeCell ref="R36:S36"/>
    <mergeCell ref="R37:S37"/>
    <mergeCell ref="R40:S40"/>
    <mergeCell ref="T40:T42"/>
    <mergeCell ref="R41:S41"/>
    <mergeCell ref="R42:S42"/>
    <mergeCell ref="AO15:AO16"/>
    <mergeCell ref="AP15:AP16"/>
    <mergeCell ref="AQ15:AQ16"/>
    <mergeCell ref="AR15:AR16"/>
    <mergeCell ref="Q78:S78"/>
    <mergeCell ref="R65:S65"/>
    <mergeCell ref="T65:T67"/>
    <mergeCell ref="R66:S66"/>
    <mergeCell ref="R67:S67"/>
    <mergeCell ref="Q71:S71"/>
    <mergeCell ref="Q72:S72"/>
    <mergeCell ref="Q73:S73"/>
    <mergeCell ref="Q74:S74"/>
    <mergeCell ref="Q75:S75"/>
    <mergeCell ref="Q76:S76"/>
    <mergeCell ref="Q77:S77"/>
    <mergeCell ref="R62:S62"/>
    <mergeCell ref="R45:S45"/>
    <mergeCell ref="T45:T47"/>
    <mergeCell ref="R46:S46"/>
    <mergeCell ref="R47:S47"/>
    <mergeCell ref="R50:S50"/>
    <mergeCell ref="T50:T52"/>
    <mergeCell ref="R51:S51"/>
    <mergeCell ref="W3:W8"/>
    <mergeCell ref="X3:X8"/>
    <mergeCell ref="Y3:Y8"/>
    <mergeCell ref="AK3:AK8"/>
    <mergeCell ref="Z3:Z8"/>
    <mergeCell ref="AA3:AA8"/>
    <mergeCell ref="AB3:AB8"/>
    <mergeCell ref="AC3:AC8"/>
    <mergeCell ref="AD3:AD8"/>
    <mergeCell ref="AE3:AE8"/>
    <mergeCell ref="AF3:AF8"/>
    <mergeCell ref="AG3:AG8"/>
    <mergeCell ref="AH3:AH8"/>
    <mergeCell ref="AI3:AI8"/>
    <mergeCell ref="AJ3:AJ8"/>
  </mergeCells>
  <dataValidations count="1">
    <dataValidation type="list" allowBlank="1" showInputMessage="1" showErrorMessage="1" sqref="K2">
      <formula1>Semaines</formula1>
    </dataValidation>
  </dataValidations>
  <pageMargins left="0.7" right="0.7" top="0.48958333333333331" bottom="0.75" header="0.3" footer="0.3"/>
  <pageSetup paperSize="9" orientation="landscape" r:id="rId9"/>
  <drawing r:id="rId10"/>
  <legacy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8</vt:i4>
      </vt:variant>
    </vt:vector>
  </HeadingPairs>
  <TitlesOfParts>
    <vt:vector size="14" baseType="lpstr">
      <vt:lpstr>Accueil</vt:lpstr>
      <vt:lpstr>Planning_général</vt:lpstr>
      <vt:lpstr>Conditionnement</vt:lpstr>
      <vt:lpstr>Energie</vt:lpstr>
      <vt:lpstr>Abattoir</vt:lpstr>
      <vt:lpstr>Magasin</vt:lpstr>
      <vt:lpstr>Abattoir!Semaines</vt:lpstr>
      <vt:lpstr>Energie!Semaines</vt:lpstr>
      <vt:lpstr>Magasin!Semaines</vt:lpstr>
      <vt:lpstr>Semaines</vt:lpstr>
      <vt:lpstr>Abattoir!Zone_d_impression</vt:lpstr>
      <vt:lpstr>Conditionnement!Zone_d_impression</vt:lpstr>
      <vt:lpstr>Energie!Zone_d_impression</vt:lpstr>
      <vt:lpstr>Magasin!Zone_d_impression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Herbert Eyouga Djagokima</dc:creator>
  <cp:lastModifiedBy>Ethan</cp:lastModifiedBy>
  <cp:lastPrinted>2018-01-24T10:47:41Z</cp:lastPrinted>
  <dcterms:created xsi:type="dcterms:W3CDTF">2016-12-26T15:26:42Z</dcterms:created>
  <dcterms:modified xsi:type="dcterms:W3CDTF">2018-01-29T00:53:58Z</dcterms:modified>
</cp:coreProperties>
</file>